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11"/>
  <workbookPr/>
  <mc:AlternateContent xmlns:mc="http://schemas.openxmlformats.org/markup-compatibility/2006">
    <mc:Choice Requires="x15">
      <x15ac:absPath xmlns:x15ac="http://schemas.microsoft.com/office/spreadsheetml/2010/11/ac" url="C:\Users\CCANALES\OneDrive - Fundación Ciudad del Niño\Escritorio\DAF 2023\Instructivos\"/>
    </mc:Choice>
  </mc:AlternateContent>
  <xr:revisionPtr revIDLastSave="0" documentId="11_A985B68C987C391C7127D013C6330EA1EA8BE87F" xr6:coauthVersionLast="47" xr6:coauthVersionMax="47" xr10:uidLastSave="{00000000-0000-0000-0000-000000000000}"/>
  <bookViews>
    <workbookView xWindow="0" yWindow="0" windowWidth="20400" windowHeight="7650" firstSheet="1" activeTab="1" xr2:uid="{00000000-000D-0000-FFFF-FFFF00000000}"/>
  </bookViews>
  <sheets>
    <sheet name="Ejemplo_Ppto_23" sheetId="2" r:id="rId1"/>
    <sheet name="PLANILLA PPTO 23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  <c r="AG131" i="1" l="1"/>
  <c r="AG127" i="1"/>
  <c r="AG123" i="1"/>
  <c r="AG121" i="1"/>
  <c r="AG120" i="1"/>
  <c r="AG119" i="1"/>
  <c r="AG118" i="1"/>
  <c r="AG112" i="1"/>
  <c r="AG111" i="1"/>
  <c r="AG110" i="1"/>
  <c r="AG109" i="1"/>
  <c r="AG108" i="1"/>
  <c r="AG107" i="1"/>
  <c r="AG106" i="1"/>
  <c r="AG105" i="1"/>
  <c r="AG102" i="1"/>
  <c r="AG101" i="1"/>
  <c r="AG100" i="1"/>
  <c r="AG99" i="1"/>
  <c r="AG98" i="1"/>
  <c r="AG95" i="1"/>
  <c r="AG94" i="1"/>
  <c r="AG93" i="1"/>
  <c r="AG92" i="1"/>
  <c r="AG91" i="1"/>
  <c r="AG90" i="1"/>
  <c r="AG89" i="1"/>
  <c r="AG88" i="1"/>
  <c r="AG87" i="1"/>
  <c r="AG86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0" i="1"/>
  <c r="AG68" i="1"/>
  <c r="AG67" i="1"/>
  <c r="AG65" i="1"/>
  <c r="AG64" i="1"/>
  <c r="AG63" i="1"/>
  <c r="AG61" i="1"/>
  <c r="AG60" i="1"/>
  <c r="AG59" i="1"/>
  <c r="AG58" i="1"/>
  <c r="AG52" i="1"/>
  <c r="AG51" i="1"/>
  <c r="AG50" i="1"/>
  <c r="AG49" i="1"/>
  <c r="AG48" i="1"/>
  <c r="AG47" i="1"/>
  <c r="AG46" i="1"/>
  <c r="AG40" i="1"/>
  <c r="AG39" i="1"/>
  <c r="AG38" i="1"/>
  <c r="AG34" i="1"/>
  <c r="AG33" i="1"/>
  <c r="AG29" i="1"/>
  <c r="AG28" i="1"/>
  <c r="AG24" i="1"/>
  <c r="AG23" i="1"/>
  <c r="AG19" i="1"/>
  <c r="AG18" i="1"/>
  <c r="AG17" i="1"/>
  <c r="U95" i="2" l="1"/>
  <c r="V95" i="2" s="1"/>
  <c r="W95" i="2" s="1"/>
  <c r="X95" i="2" s="1"/>
  <c r="Y95" i="2" s="1"/>
  <c r="Z95" i="2" s="1"/>
  <c r="AA95" i="2" s="1"/>
  <c r="AB95" i="2" s="1"/>
  <c r="AC95" i="2" s="1"/>
  <c r="AD95" i="2" s="1"/>
  <c r="AE95" i="2" s="1"/>
  <c r="AF95" i="2" s="1"/>
  <c r="E9" i="2"/>
  <c r="Q46" i="2"/>
  <c r="O47" i="2"/>
  <c r="Q47" i="2" s="1"/>
  <c r="U47" i="2" s="1"/>
  <c r="O48" i="2"/>
  <c r="Q48" i="2" s="1"/>
  <c r="O49" i="2"/>
  <c r="Q49" i="2" s="1"/>
  <c r="S49" i="2" s="1"/>
  <c r="O50" i="2"/>
  <c r="Q50" i="2" s="1"/>
  <c r="S50" i="2" s="1"/>
  <c r="O51" i="2"/>
  <c r="Q51" i="2" s="1"/>
  <c r="S51" i="2" s="1"/>
  <c r="O52" i="2"/>
  <c r="Q52" i="2" s="1"/>
  <c r="Q118" i="2"/>
  <c r="B20" i="2"/>
  <c r="C20" i="2"/>
  <c r="C25" i="2"/>
  <c r="C30" i="2"/>
  <c r="C35" i="2"/>
  <c r="C41" i="2"/>
  <c r="D20" i="2"/>
  <c r="D25" i="2"/>
  <c r="D30" i="2"/>
  <c r="D35" i="2"/>
  <c r="D41" i="2"/>
  <c r="E20" i="2"/>
  <c r="F20" i="2"/>
  <c r="G20" i="2"/>
  <c r="G25" i="2"/>
  <c r="G30" i="2"/>
  <c r="G35" i="2"/>
  <c r="G41" i="2"/>
  <c r="H20" i="2"/>
  <c r="H25" i="2"/>
  <c r="H30" i="2"/>
  <c r="H35" i="2"/>
  <c r="H41" i="2"/>
  <c r="I20" i="2"/>
  <c r="I25" i="2"/>
  <c r="I30" i="2"/>
  <c r="I35" i="2"/>
  <c r="I41" i="2"/>
  <c r="J20" i="2"/>
  <c r="K20" i="2"/>
  <c r="K25" i="2"/>
  <c r="K30" i="2"/>
  <c r="K35" i="2"/>
  <c r="K41" i="2"/>
  <c r="B25" i="2"/>
  <c r="E25" i="2"/>
  <c r="F25" i="2"/>
  <c r="J25" i="2"/>
  <c r="B30" i="2"/>
  <c r="E30" i="2"/>
  <c r="F30" i="2"/>
  <c r="J30" i="2"/>
  <c r="B35" i="2"/>
  <c r="E35" i="2"/>
  <c r="F35" i="2"/>
  <c r="J35" i="2"/>
  <c r="B41" i="2"/>
  <c r="E41" i="2"/>
  <c r="F41" i="2"/>
  <c r="J41" i="2"/>
  <c r="B53" i="2"/>
  <c r="C53" i="2"/>
  <c r="D53" i="2"/>
  <c r="E53" i="2"/>
  <c r="F53" i="2"/>
  <c r="G53" i="2"/>
  <c r="H53" i="2"/>
  <c r="I53" i="2"/>
  <c r="J53" i="2"/>
  <c r="K53" i="2"/>
  <c r="B62" i="2"/>
  <c r="B69" i="2"/>
  <c r="B85" i="2"/>
  <c r="B103" i="2"/>
  <c r="B113" i="2"/>
  <c r="C62" i="2"/>
  <c r="D62" i="2"/>
  <c r="E62" i="2"/>
  <c r="E69" i="2"/>
  <c r="E85" i="2"/>
  <c r="E103" i="2"/>
  <c r="E113" i="2"/>
  <c r="F62" i="2"/>
  <c r="F69" i="2"/>
  <c r="F85" i="2"/>
  <c r="F103" i="2"/>
  <c r="F113" i="2"/>
  <c r="G62" i="2"/>
  <c r="H62" i="2"/>
  <c r="I62" i="2"/>
  <c r="I69" i="2"/>
  <c r="I85" i="2"/>
  <c r="I103" i="2"/>
  <c r="I113" i="2"/>
  <c r="J62" i="2"/>
  <c r="J69" i="2"/>
  <c r="J85" i="2"/>
  <c r="J103" i="2"/>
  <c r="J113" i="2"/>
  <c r="K62" i="2"/>
  <c r="C69" i="2"/>
  <c r="D69" i="2"/>
  <c r="G69" i="2"/>
  <c r="H69" i="2"/>
  <c r="K69" i="2"/>
  <c r="C85" i="2"/>
  <c r="D85" i="2"/>
  <c r="G85" i="2"/>
  <c r="H85" i="2"/>
  <c r="K85" i="2"/>
  <c r="C103" i="2"/>
  <c r="C113" i="2"/>
  <c r="D103" i="2"/>
  <c r="D113" i="2"/>
  <c r="G103" i="2"/>
  <c r="G113" i="2"/>
  <c r="H103" i="2"/>
  <c r="H113" i="2"/>
  <c r="K103" i="2"/>
  <c r="K113" i="2"/>
  <c r="B122" i="2"/>
  <c r="C122" i="2"/>
  <c r="C124" i="2" s="1"/>
  <c r="D122" i="2"/>
  <c r="D124" i="2" s="1"/>
  <c r="E122" i="2"/>
  <c r="E124" i="2" s="1"/>
  <c r="F122" i="2"/>
  <c r="F124" i="2" s="1"/>
  <c r="G122" i="2"/>
  <c r="G124" i="2" s="1"/>
  <c r="H122" i="2"/>
  <c r="H124" i="2" s="1"/>
  <c r="I122" i="2"/>
  <c r="I124" i="2" s="1"/>
  <c r="J122" i="2"/>
  <c r="J124" i="2" s="1"/>
  <c r="K122" i="2"/>
  <c r="K124" i="2" s="1"/>
  <c r="B124" i="2"/>
  <c r="B128" i="2"/>
  <c r="C128" i="2"/>
  <c r="D128" i="2"/>
  <c r="E128" i="2"/>
  <c r="F128" i="2"/>
  <c r="G128" i="2"/>
  <c r="H128" i="2"/>
  <c r="I128" i="2"/>
  <c r="J128" i="2"/>
  <c r="K128" i="2"/>
  <c r="B132" i="2"/>
  <c r="C132" i="2"/>
  <c r="D132" i="2"/>
  <c r="E132" i="2"/>
  <c r="F132" i="2"/>
  <c r="G132" i="2"/>
  <c r="H132" i="2"/>
  <c r="I132" i="2"/>
  <c r="J132" i="2"/>
  <c r="K132" i="2"/>
  <c r="V51" i="2"/>
  <c r="W51" i="2"/>
  <c r="X51" i="2"/>
  <c r="Y51" i="2"/>
  <c r="Z51" i="2"/>
  <c r="AA51" i="2"/>
  <c r="AB51" i="2"/>
  <c r="AD51" i="2"/>
  <c r="AE51" i="2"/>
  <c r="U123" i="2"/>
  <c r="V123" i="2" s="1"/>
  <c r="W123" i="2" s="1"/>
  <c r="X123" i="2" s="1"/>
  <c r="Y123" i="2" s="1"/>
  <c r="Z123" i="2" s="1"/>
  <c r="AA123" i="2" s="1"/>
  <c r="AB123" i="2" s="1"/>
  <c r="AC123" i="2" s="1"/>
  <c r="AD123" i="2" s="1"/>
  <c r="AE123" i="2" s="1"/>
  <c r="AF123" i="2" s="1"/>
  <c r="U119" i="2"/>
  <c r="V119" i="2" s="1"/>
  <c r="W119" i="2" s="1"/>
  <c r="X119" i="2" s="1"/>
  <c r="Y119" i="2" s="1"/>
  <c r="Z119" i="2" s="1"/>
  <c r="AA119" i="2" s="1"/>
  <c r="AB119" i="2" s="1"/>
  <c r="AC119" i="2" s="1"/>
  <c r="AD119" i="2" s="1"/>
  <c r="AE119" i="2" s="1"/>
  <c r="AF119" i="2" s="1"/>
  <c r="U120" i="2"/>
  <c r="V120" i="2" s="1"/>
  <c r="W120" i="2" s="1"/>
  <c r="X120" i="2" s="1"/>
  <c r="Y120" i="2" s="1"/>
  <c r="Z120" i="2" s="1"/>
  <c r="AA120" i="2" s="1"/>
  <c r="AB120" i="2" s="1"/>
  <c r="AC120" i="2" s="1"/>
  <c r="AD120" i="2" s="1"/>
  <c r="AE120" i="2" s="1"/>
  <c r="AF120" i="2" s="1"/>
  <c r="U121" i="2"/>
  <c r="V121" i="2" s="1"/>
  <c r="W121" i="2" s="1"/>
  <c r="X121" i="2" s="1"/>
  <c r="Y121" i="2" s="1"/>
  <c r="Z121" i="2" s="1"/>
  <c r="AA121" i="2" s="1"/>
  <c r="AB121" i="2" s="1"/>
  <c r="AC121" i="2" s="1"/>
  <c r="AD121" i="2" s="1"/>
  <c r="AE121" i="2" s="1"/>
  <c r="AF121" i="2" s="1"/>
  <c r="U118" i="2"/>
  <c r="V118" i="2" s="1"/>
  <c r="U105" i="2"/>
  <c r="V105" i="2" s="1"/>
  <c r="U106" i="2"/>
  <c r="V106" i="2" s="1"/>
  <c r="W106" i="2" s="1"/>
  <c r="X106" i="2" s="1"/>
  <c r="Y106" i="2" s="1"/>
  <c r="Z106" i="2" s="1"/>
  <c r="AA106" i="2" s="1"/>
  <c r="AB106" i="2" s="1"/>
  <c r="AC106" i="2" s="1"/>
  <c r="AD106" i="2" s="1"/>
  <c r="AE106" i="2" s="1"/>
  <c r="AF106" i="2" s="1"/>
  <c r="U107" i="2"/>
  <c r="V107" i="2" s="1"/>
  <c r="W107" i="2" s="1"/>
  <c r="X107" i="2" s="1"/>
  <c r="Y107" i="2" s="1"/>
  <c r="Z107" i="2" s="1"/>
  <c r="AA107" i="2" s="1"/>
  <c r="AB107" i="2" s="1"/>
  <c r="AC107" i="2" s="1"/>
  <c r="AD107" i="2" s="1"/>
  <c r="AE107" i="2" s="1"/>
  <c r="AF107" i="2" s="1"/>
  <c r="U108" i="2"/>
  <c r="V108" i="2" s="1"/>
  <c r="W108" i="2" s="1"/>
  <c r="X108" i="2" s="1"/>
  <c r="Y108" i="2" s="1"/>
  <c r="Z108" i="2" s="1"/>
  <c r="AA108" i="2" s="1"/>
  <c r="AB108" i="2" s="1"/>
  <c r="AC108" i="2" s="1"/>
  <c r="AD108" i="2" s="1"/>
  <c r="AE108" i="2" s="1"/>
  <c r="AF108" i="2" s="1"/>
  <c r="U109" i="2"/>
  <c r="V109" i="2" s="1"/>
  <c r="W109" i="2" s="1"/>
  <c r="X109" i="2" s="1"/>
  <c r="Y109" i="2" s="1"/>
  <c r="Z109" i="2" s="1"/>
  <c r="AA109" i="2" s="1"/>
  <c r="AB109" i="2" s="1"/>
  <c r="AC109" i="2" s="1"/>
  <c r="AD109" i="2" s="1"/>
  <c r="AE109" i="2" s="1"/>
  <c r="AF109" i="2" s="1"/>
  <c r="U110" i="2"/>
  <c r="V110" i="2" s="1"/>
  <c r="W110" i="2" s="1"/>
  <c r="X110" i="2" s="1"/>
  <c r="Y110" i="2" s="1"/>
  <c r="Z110" i="2" s="1"/>
  <c r="AA110" i="2" s="1"/>
  <c r="AB110" i="2" s="1"/>
  <c r="AC110" i="2" s="1"/>
  <c r="AD110" i="2" s="1"/>
  <c r="AE110" i="2" s="1"/>
  <c r="AF110" i="2" s="1"/>
  <c r="U111" i="2"/>
  <c r="V111" i="2" s="1"/>
  <c r="W111" i="2" s="1"/>
  <c r="X111" i="2" s="1"/>
  <c r="Y111" i="2" s="1"/>
  <c r="Z111" i="2" s="1"/>
  <c r="AA111" i="2" s="1"/>
  <c r="AB111" i="2" s="1"/>
  <c r="AC111" i="2" s="1"/>
  <c r="AD111" i="2" s="1"/>
  <c r="AE111" i="2" s="1"/>
  <c r="AF111" i="2" s="1"/>
  <c r="U112" i="2"/>
  <c r="V112" i="2" s="1"/>
  <c r="W112" i="2" s="1"/>
  <c r="X112" i="2" s="1"/>
  <c r="Y112" i="2" s="1"/>
  <c r="Z112" i="2" s="1"/>
  <c r="AA112" i="2" s="1"/>
  <c r="AB112" i="2" s="1"/>
  <c r="AC112" i="2" s="1"/>
  <c r="AD112" i="2" s="1"/>
  <c r="AE112" i="2" s="1"/>
  <c r="AF112" i="2" s="1"/>
  <c r="U98" i="2"/>
  <c r="V98" i="2" s="1"/>
  <c r="U99" i="2"/>
  <c r="V99" i="2" s="1"/>
  <c r="W99" i="2" s="1"/>
  <c r="X99" i="2" s="1"/>
  <c r="Y99" i="2" s="1"/>
  <c r="Z99" i="2" s="1"/>
  <c r="AA99" i="2" s="1"/>
  <c r="AB99" i="2" s="1"/>
  <c r="AC99" i="2" s="1"/>
  <c r="AD99" i="2" s="1"/>
  <c r="AE99" i="2" s="1"/>
  <c r="AF99" i="2" s="1"/>
  <c r="U100" i="2"/>
  <c r="V100" i="2" s="1"/>
  <c r="W100" i="2" s="1"/>
  <c r="X100" i="2" s="1"/>
  <c r="Y100" i="2" s="1"/>
  <c r="Z100" i="2" s="1"/>
  <c r="AA100" i="2" s="1"/>
  <c r="AB100" i="2" s="1"/>
  <c r="AC100" i="2" s="1"/>
  <c r="AD100" i="2" s="1"/>
  <c r="AE100" i="2" s="1"/>
  <c r="AF100" i="2" s="1"/>
  <c r="U101" i="2"/>
  <c r="V101" i="2" s="1"/>
  <c r="W101" i="2" s="1"/>
  <c r="X101" i="2" s="1"/>
  <c r="Y101" i="2" s="1"/>
  <c r="Z101" i="2" s="1"/>
  <c r="AA101" i="2" s="1"/>
  <c r="AB101" i="2" s="1"/>
  <c r="AC101" i="2" s="1"/>
  <c r="AD101" i="2" s="1"/>
  <c r="AE101" i="2" s="1"/>
  <c r="AF101" i="2" s="1"/>
  <c r="U102" i="2"/>
  <c r="U86" i="2"/>
  <c r="V86" i="2" s="1"/>
  <c r="W86" i="2" s="1"/>
  <c r="X86" i="2" s="1"/>
  <c r="Y86" i="2" s="1"/>
  <c r="Z86" i="2" s="1"/>
  <c r="AA86" i="2" s="1"/>
  <c r="AB86" i="2" s="1"/>
  <c r="AC86" i="2" s="1"/>
  <c r="AD86" i="2" s="1"/>
  <c r="AE86" i="2" s="1"/>
  <c r="AF86" i="2" s="1"/>
  <c r="U87" i="2"/>
  <c r="V87" i="2" s="1"/>
  <c r="W87" i="2" s="1"/>
  <c r="X87" i="2" s="1"/>
  <c r="Y87" i="2" s="1"/>
  <c r="Z87" i="2" s="1"/>
  <c r="AA87" i="2" s="1"/>
  <c r="AB87" i="2" s="1"/>
  <c r="AC87" i="2" s="1"/>
  <c r="AD87" i="2" s="1"/>
  <c r="AE87" i="2" s="1"/>
  <c r="AF87" i="2" s="1"/>
  <c r="U89" i="2"/>
  <c r="V89" i="2" s="1"/>
  <c r="W89" i="2" s="1"/>
  <c r="X89" i="2" s="1"/>
  <c r="Y89" i="2" s="1"/>
  <c r="Z89" i="2" s="1"/>
  <c r="AA89" i="2" s="1"/>
  <c r="AB89" i="2" s="1"/>
  <c r="AC89" i="2" s="1"/>
  <c r="AD89" i="2" s="1"/>
  <c r="AE89" i="2" s="1"/>
  <c r="AF89" i="2" s="1"/>
  <c r="U90" i="2"/>
  <c r="V90" i="2" s="1"/>
  <c r="W90" i="2" s="1"/>
  <c r="X90" i="2" s="1"/>
  <c r="Y90" i="2" s="1"/>
  <c r="Z90" i="2" s="1"/>
  <c r="AA90" i="2" s="1"/>
  <c r="AB90" i="2" s="1"/>
  <c r="AC90" i="2" s="1"/>
  <c r="AD90" i="2" s="1"/>
  <c r="AE90" i="2" s="1"/>
  <c r="AF90" i="2" s="1"/>
  <c r="U92" i="2"/>
  <c r="V92" i="2" s="1"/>
  <c r="W92" i="2" s="1"/>
  <c r="X92" i="2" s="1"/>
  <c r="Y92" i="2" s="1"/>
  <c r="Z92" i="2" s="1"/>
  <c r="AA92" i="2" s="1"/>
  <c r="AB92" i="2" s="1"/>
  <c r="AC92" i="2" s="1"/>
  <c r="AD92" i="2" s="1"/>
  <c r="AE92" i="2" s="1"/>
  <c r="AF92" i="2" s="1"/>
  <c r="U93" i="2"/>
  <c r="V93" i="2" s="1"/>
  <c r="W93" i="2" s="1"/>
  <c r="X93" i="2" s="1"/>
  <c r="Y93" i="2" s="1"/>
  <c r="Z93" i="2" s="1"/>
  <c r="AA93" i="2" s="1"/>
  <c r="AB93" i="2" s="1"/>
  <c r="AC93" i="2" s="1"/>
  <c r="AD93" i="2" s="1"/>
  <c r="AE93" i="2" s="1"/>
  <c r="AF93" i="2" s="1"/>
  <c r="U94" i="2"/>
  <c r="V94" i="2" s="1"/>
  <c r="W94" i="2" s="1"/>
  <c r="X94" i="2" s="1"/>
  <c r="Y94" i="2" s="1"/>
  <c r="Z94" i="2" s="1"/>
  <c r="AA94" i="2" s="1"/>
  <c r="AB94" i="2" s="1"/>
  <c r="AC94" i="2" s="1"/>
  <c r="AD94" i="2" s="1"/>
  <c r="AE94" i="2" s="1"/>
  <c r="AF94" i="2" s="1"/>
  <c r="U72" i="2"/>
  <c r="V72" i="2" s="1"/>
  <c r="W72" i="2" s="1"/>
  <c r="U73" i="2"/>
  <c r="V73" i="2" s="1"/>
  <c r="W73" i="2" s="1"/>
  <c r="X73" i="2" s="1"/>
  <c r="Y73" i="2" s="1"/>
  <c r="Z73" i="2" s="1"/>
  <c r="AA73" i="2" s="1"/>
  <c r="AB73" i="2" s="1"/>
  <c r="AC73" i="2" s="1"/>
  <c r="AD73" i="2" s="1"/>
  <c r="AE73" i="2" s="1"/>
  <c r="AF73" i="2" s="1"/>
  <c r="U74" i="2"/>
  <c r="V74" i="2" s="1"/>
  <c r="W74" i="2" s="1"/>
  <c r="X74" i="2" s="1"/>
  <c r="Y74" i="2" s="1"/>
  <c r="Z74" i="2" s="1"/>
  <c r="AA74" i="2" s="1"/>
  <c r="AB74" i="2" s="1"/>
  <c r="AC74" i="2" s="1"/>
  <c r="AD74" i="2" s="1"/>
  <c r="AE74" i="2" s="1"/>
  <c r="AF74" i="2" s="1"/>
  <c r="U75" i="2"/>
  <c r="V75" i="2" s="1"/>
  <c r="W75" i="2" s="1"/>
  <c r="X75" i="2" s="1"/>
  <c r="Y75" i="2" s="1"/>
  <c r="Z75" i="2" s="1"/>
  <c r="AA75" i="2" s="1"/>
  <c r="AB75" i="2" s="1"/>
  <c r="AC75" i="2" s="1"/>
  <c r="AD75" i="2" s="1"/>
  <c r="AE75" i="2" s="1"/>
  <c r="AF75" i="2" s="1"/>
  <c r="U76" i="2"/>
  <c r="V76" i="2" s="1"/>
  <c r="W76" i="2" s="1"/>
  <c r="X76" i="2" s="1"/>
  <c r="Y76" i="2" s="1"/>
  <c r="Z76" i="2" s="1"/>
  <c r="AA76" i="2" s="1"/>
  <c r="AB76" i="2" s="1"/>
  <c r="AC76" i="2" s="1"/>
  <c r="AD76" i="2" s="1"/>
  <c r="AE76" i="2" s="1"/>
  <c r="AF76" i="2" s="1"/>
  <c r="U77" i="2"/>
  <c r="V77" i="2" s="1"/>
  <c r="W77" i="2" s="1"/>
  <c r="X77" i="2" s="1"/>
  <c r="Y77" i="2" s="1"/>
  <c r="Z77" i="2" s="1"/>
  <c r="AA77" i="2" s="1"/>
  <c r="AB77" i="2" s="1"/>
  <c r="AC77" i="2" s="1"/>
  <c r="AD77" i="2" s="1"/>
  <c r="AE77" i="2" s="1"/>
  <c r="AF77" i="2" s="1"/>
  <c r="U78" i="2"/>
  <c r="V78" i="2" s="1"/>
  <c r="W78" i="2" s="1"/>
  <c r="X78" i="2" s="1"/>
  <c r="Y78" i="2" s="1"/>
  <c r="Z78" i="2" s="1"/>
  <c r="AA78" i="2" s="1"/>
  <c r="AB78" i="2" s="1"/>
  <c r="AC78" i="2" s="1"/>
  <c r="AD78" i="2" s="1"/>
  <c r="AE78" i="2" s="1"/>
  <c r="AF78" i="2" s="1"/>
  <c r="U79" i="2"/>
  <c r="V79" i="2" s="1"/>
  <c r="W79" i="2" s="1"/>
  <c r="X79" i="2" s="1"/>
  <c r="Y79" i="2" s="1"/>
  <c r="Z79" i="2" s="1"/>
  <c r="AA79" i="2" s="1"/>
  <c r="AB79" i="2" s="1"/>
  <c r="AC79" i="2" s="1"/>
  <c r="AD79" i="2" s="1"/>
  <c r="AE79" i="2" s="1"/>
  <c r="AF79" i="2" s="1"/>
  <c r="U80" i="2"/>
  <c r="V80" i="2" s="1"/>
  <c r="W80" i="2" s="1"/>
  <c r="X80" i="2" s="1"/>
  <c r="Y80" i="2" s="1"/>
  <c r="Z80" i="2" s="1"/>
  <c r="AA80" i="2" s="1"/>
  <c r="AB80" i="2" s="1"/>
  <c r="AC80" i="2" s="1"/>
  <c r="AD80" i="2" s="1"/>
  <c r="AE80" i="2" s="1"/>
  <c r="AF80" i="2" s="1"/>
  <c r="U81" i="2"/>
  <c r="V81" i="2" s="1"/>
  <c r="W81" i="2" s="1"/>
  <c r="X81" i="2" s="1"/>
  <c r="Y81" i="2" s="1"/>
  <c r="Z81" i="2" s="1"/>
  <c r="AA81" i="2" s="1"/>
  <c r="AB81" i="2" s="1"/>
  <c r="AC81" i="2" s="1"/>
  <c r="AD81" i="2" s="1"/>
  <c r="AE81" i="2" s="1"/>
  <c r="AF81" i="2" s="1"/>
  <c r="U82" i="2"/>
  <c r="V82" i="2" s="1"/>
  <c r="W82" i="2" s="1"/>
  <c r="X82" i="2" s="1"/>
  <c r="Y82" i="2" s="1"/>
  <c r="Z82" i="2" s="1"/>
  <c r="AA82" i="2" s="1"/>
  <c r="AB82" i="2" s="1"/>
  <c r="AC82" i="2" s="1"/>
  <c r="AD82" i="2" s="1"/>
  <c r="AE82" i="2" s="1"/>
  <c r="AF82" i="2" s="1"/>
  <c r="U83" i="2"/>
  <c r="V83" i="2" s="1"/>
  <c r="W83" i="2" s="1"/>
  <c r="X83" i="2" s="1"/>
  <c r="Y83" i="2" s="1"/>
  <c r="Z83" i="2" s="1"/>
  <c r="AA83" i="2" s="1"/>
  <c r="AB83" i="2" s="1"/>
  <c r="AC83" i="2" s="1"/>
  <c r="AD83" i="2" s="1"/>
  <c r="AE83" i="2" s="1"/>
  <c r="AF83" i="2" s="1"/>
  <c r="U84" i="2"/>
  <c r="V84" i="2" s="1"/>
  <c r="W84" i="2" s="1"/>
  <c r="X84" i="2" s="1"/>
  <c r="Y84" i="2" s="1"/>
  <c r="Z84" i="2" s="1"/>
  <c r="AA84" i="2" s="1"/>
  <c r="AB84" i="2" s="1"/>
  <c r="AC84" i="2" s="1"/>
  <c r="AD84" i="2" s="1"/>
  <c r="AE84" i="2" s="1"/>
  <c r="AF84" i="2" s="1"/>
  <c r="U70" i="2"/>
  <c r="V70" i="2" s="1"/>
  <c r="W70" i="2" s="1"/>
  <c r="X70" i="2" s="1"/>
  <c r="Y70" i="2" s="1"/>
  <c r="Z70" i="2" s="1"/>
  <c r="AA70" i="2" s="1"/>
  <c r="AB70" i="2" s="1"/>
  <c r="AC70" i="2" s="1"/>
  <c r="AD70" i="2" s="1"/>
  <c r="AE70" i="2" s="1"/>
  <c r="AF70" i="2" s="1"/>
  <c r="U63" i="2"/>
  <c r="V63" i="2" s="1"/>
  <c r="W63" i="2" s="1"/>
  <c r="X63" i="2" s="1"/>
  <c r="Y63" i="2" s="1"/>
  <c r="Z63" i="2" s="1"/>
  <c r="AA63" i="2" s="1"/>
  <c r="AB63" i="2" s="1"/>
  <c r="AC63" i="2" s="1"/>
  <c r="AD63" i="2" s="1"/>
  <c r="AE63" i="2" s="1"/>
  <c r="AF63" i="2" s="1"/>
  <c r="U64" i="2"/>
  <c r="V64" i="2" s="1"/>
  <c r="W64" i="2" s="1"/>
  <c r="X64" i="2" s="1"/>
  <c r="Y64" i="2" s="1"/>
  <c r="Z64" i="2" s="1"/>
  <c r="AA64" i="2" s="1"/>
  <c r="AB64" i="2" s="1"/>
  <c r="AC64" i="2" s="1"/>
  <c r="AD64" i="2" s="1"/>
  <c r="AE64" i="2" s="1"/>
  <c r="AF64" i="2" s="1"/>
  <c r="U65" i="2"/>
  <c r="V65" i="2" s="1"/>
  <c r="W65" i="2" s="1"/>
  <c r="X65" i="2" s="1"/>
  <c r="Y65" i="2" s="1"/>
  <c r="Z65" i="2" s="1"/>
  <c r="AA65" i="2" s="1"/>
  <c r="AB65" i="2" s="1"/>
  <c r="AC65" i="2" s="1"/>
  <c r="AD65" i="2" s="1"/>
  <c r="AE65" i="2" s="1"/>
  <c r="AF65" i="2" s="1"/>
  <c r="U67" i="2"/>
  <c r="V67" i="2" s="1"/>
  <c r="U68" i="2"/>
  <c r="V68" i="2" s="1"/>
  <c r="W68" i="2" s="1"/>
  <c r="X68" i="2" s="1"/>
  <c r="Y68" i="2" s="1"/>
  <c r="Z68" i="2" s="1"/>
  <c r="AA68" i="2" s="1"/>
  <c r="AB68" i="2" s="1"/>
  <c r="AC68" i="2" s="1"/>
  <c r="AD68" i="2" s="1"/>
  <c r="AE68" i="2" s="1"/>
  <c r="AF68" i="2" s="1"/>
  <c r="U60" i="2"/>
  <c r="Y59" i="2"/>
  <c r="Z59" i="2" s="1"/>
  <c r="AA59" i="2" s="1"/>
  <c r="AB59" i="2" s="1"/>
  <c r="AC59" i="2" s="1"/>
  <c r="AD59" i="2" s="1"/>
  <c r="U61" i="2"/>
  <c r="V61" i="2" s="1"/>
  <c r="W61" i="2" s="1"/>
  <c r="X61" i="2" s="1"/>
  <c r="Y61" i="2" s="1"/>
  <c r="Z61" i="2" s="1"/>
  <c r="AA61" i="2" s="1"/>
  <c r="AB61" i="2" s="1"/>
  <c r="AC61" i="2" s="1"/>
  <c r="AD61" i="2" s="1"/>
  <c r="AE61" i="2" s="1"/>
  <c r="AF61" i="2" s="1"/>
  <c r="U58" i="2"/>
  <c r="V58" i="2" s="1"/>
  <c r="W58" i="2" s="1"/>
  <c r="X58" i="2" s="1"/>
  <c r="Y58" i="2" s="1"/>
  <c r="Z58" i="2" s="1"/>
  <c r="AA58" i="2" s="1"/>
  <c r="AB58" i="2" s="1"/>
  <c r="AC58" i="2" s="1"/>
  <c r="AD58" i="2" s="1"/>
  <c r="AE58" i="2" s="1"/>
  <c r="AF58" i="2" s="1"/>
  <c r="AC23" i="2"/>
  <c r="AC51" i="2" s="1"/>
  <c r="U23" i="2"/>
  <c r="U51" i="2" s="1"/>
  <c r="E9" i="1"/>
  <c r="Q17" i="1" s="1"/>
  <c r="E10" i="1"/>
  <c r="Q19" i="1" s="1"/>
  <c r="Q25" i="1"/>
  <c r="Q30" i="1"/>
  <c r="Q35" i="1"/>
  <c r="Q41" i="1"/>
  <c r="Q53" i="1"/>
  <c r="Q62" i="1"/>
  <c r="Q69" i="1"/>
  <c r="Q85" i="1"/>
  <c r="Q103" i="1"/>
  <c r="Q113" i="1"/>
  <c r="Q122" i="1"/>
  <c r="Q124" i="1" s="1"/>
  <c r="Q128" i="1"/>
  <c r="Q132" i="1"/>
  <c r="O14" i="1"/>
  <c r="O17" i="1"/>
  <c r="O18" i="1"/>
  <c r="O19" i="1"/>
  <c r="O23" i="1"/>
  <c r="O24" i="1"/>
  <c r="S24" i="1" s="1"/>
  <c r="O28" i="1"/>
  <c r="O29" i="1"/>
  <c r="O33" i="1"/>
  <c r="O34" i="1"/>
  <c r="S34" i="1" s="1"/>
  <c r="O38" i="1"/>
  <c r="O39" i="1"/>
  <c r="O40" i="1"/>
  <c r="S40" i="1" s="1"/>
  <c r="O46" i="1"/>
  <c r="S46" i="1" s="1"/>
  <c r="O47" i="1"/>
  <c r="S47" i="1" s="1"/>
  <c r="O48" i="1"/>
  <c r="O49" i="1"/>
  <c r="S49" i="1" s="1"/>
  <c r="O50" i="1"/>
  <c r="O51" i="1"/>
  <c r="S51" i="1" s="1"/>
  <c r="O52" i="1"/>
  <c r="O58" i="1"/>
  <c r="O59" i="1"/>
  <c r="S59" i="1" s="1"/>
  <c r="O60" i="1"/>
  <c r="S60" i="1" s="1"/>
  <c r="O61" i="1"/>
  <c r="O63" i="1"/>
  <c r="S63" i="1" s="1"/>
  <c r="O64" i="1"/>
  <c r="S64" i="1" s="1"/>
  <c r="O65" i="1"/>
  <c r="S65" i="1" s="1"/>
  <c r="O67" i="1"/>
  <c r="O68" i="1"/>
  <c r="O70" i="1"/>
  <c r="S70" i="1" s="1"/>
  <c r="O72" i="1"/>
  <c r="S72" i="1" s="1"/>
  <c r="O73" i="1"/>
  <c r="O74" i="1"/>
  <c r="S74" i="1" s="1"/>
  <c r="O75" i="1"/>
  <c r="O76" i="1"/>
  <c r="S76" i="1" s="1"/>
  <c r="O77" i="1"/>
  <c r="O78" i="1"/>
  <c r="O79" i="1"/>
  <c r="S79" i="1" s="1"/>
  <c r="O80" i="1"/>
  <c r="S80" i="1" s="1"/>
  <c r="O81" i="1"/>
  <c r="O82" i="1"/>
  <c r="O83" i="1"/>
  <c r="S83" i="1" s="1"/>
  <c r="O84" i="1"/>
  <c r="S84" i="1" s="1"/>
  <c r="O86" i="1"/>
  <c r="O87" i="1"/>
  <c r="S87" i="1" s="1"/>
  <c r="O88" i="1"/>
  <c r="S88" i="1" s="1"/>
  <c r="O89" i="1"/>
  <c r="S89" i="1" s="1"/>
  <c r="O90" i="1"/>
  <c r="O91" i="1"/>
  <c r="O92" i="1"/>
  <c r="S92" i="1" s="1"/>
  <c r="O93" i="1"/>
  <c r="S93" i="1" s="1"/>
  <c r="O94" i="1"/>
  <c r="O95" i="1"/>
  <c r="S95" i="1" s="1"/>
  <c r="O98" i="1"/>
  <c r="S98" i="1" s="1"/>
  <c r="O99" i="1"/>
  <c r="S99" i="1" s="1"/>
  <c r="O100" i="1"/>
  <c r="O101" i="1"/>
  <c r="S101" i="1" s="1"/>
  <c r="O102" i="1"/>
  <c r="S102" i="1" s="1"/>
  <c r="O105" i="1"/>
  <c r="S105" i="1" s="1"/>
  <c r="O106" i="1"/>
  <c r="O107" i="1"/>
  <c r="S107" i="1" s="1"/>
  <c r="O108" i="1"/>
  <c r="S108" i="1" s="1"/>
  <c r="O109" i="1"/>
  <c r="S109" i="1" s="1"/>
  <c r="O110" i="1"/>
  <c r="O111" i="1"/>
  <c r="S111" i="1" s="1"/>
  <c r="O112" i="1"/>
  <c r="S112" i="1" s="1"/>
  <c r="O118" i="1"/>
  <c r="S118" i="1" s="1"/>
  <c r="O119" i="1"/>
  <c r="O120" i="1"/>
  <c r="O121" i="1"/>
  <c r="S121" i="1" s="1"/>
  <c r="O123" i="1"/>
  <c r="S123" i="1" s="1"/>
  <c r="O127" i="1"/>
  <c r="S127" i="1" s="1"/>
  <c r="O128" i="1"/>
  <c r="O131" i="1"/>
  <c r="O132" i="1" s="1"/>
  <c r="S132" i="1" s="1"/>
  <c r="S119" i="1"/>
  <c r="S110" i="1"/>
  <c r="S106" i="1"/>
  <c r="S94" i="1"/>
  <c r="S90" i="1"/>
  <c r="S86" i="1"/>
  <c r="S82" i="1"/>
  <c r="S81" i="1"/>
  <c r="S78" i="1"/>
  <c r="S77" i="1"/>
  <c r="S73" i="1"/>
  <c r="S68" i="1"/>
  <c r="S67" i="1"/>
  <c r="S58" i="1"/>
  <c r="S52" i="1"/>
  <c r="S48" i="1"/>
  <c r="S39" i="1"/>
  <c r="S33" i="1"/>
  <c r="S29" i="1"/>
  <c r="S23" i="1"/>
  <c r="S14" i="1"/>
  <c r="G9" i="2"/>
  <c r="O131" i="2"/>
  <c r="S131" i="2" s="1"/>
  <c r="O127" i="2"/>
  <c r="O128" i="2" s="1"/>
  <c r="O123" i="2"/>
  <c r="S123" i="2" s="1"/>
  <c r="O121" i="2"/>
  <c r="S121" i="2" s="1"/>
  <c r="O120" i="2"/>
  <c r="S120" i="2" s="1"/>
  <c r="O119" i="2"/>
  <c r="S119" i="2" s="1"/>
  <c r="O118" i="2"/>
  <c r="S118" i="2" s="1"/>
  <c r="O112" i="2"/>
  <c r="S112" i="2" s="1"/>
  <c r="O111" i="2"/>
  <c r="S111" i="2" s="1"/>
  <c r="O110" i="2"/>
  <c r="S110" i="2" s="1"/>
  <c r="O109" i="2"/>
  <c r="S109" i="2" s="1"/>
  <c r="O108" i="2"/>
  <c r="S108" i="2" s="1"/>
  <c r="O107" i="2"/>
  <c r="S107" i="2" s="1"/>
  <c r="O106" i="2"/>
  <c r="S106" i="2" s="1"/>
  <c r="O105" i="2"/>
  <c r="S105" i="2" s="1"/>
  <c r="O102" i="2"/>
  <c r="S102" i="2" s="1"/>
  <c r="O101" i="2"/>
  <c r="S101" i="2" s="1"/>
  <c r="O100" i="2"/>
  <c r="S100" i="2" s="1"/>
  <c r="O99" i="2"/>
  <c r="S99" i="2" s="1"/>
  <c r="O98" i="2"/>
  <c r="S98" i="2" s="1"/>
  <c r="O95" i="2"/>
  <c r="S95" i="2" s="1"/>
  <c r="O94" i="2"/>
  <c r="S94" i="2" s="1"/>
  <c r="O93" i="2"/>
  <c r="S93" i="2" s="1"/>
  <c r="O92" i="2"/>
  <c r="S92" i="2" s="1"/>
  <c r="O91" i="2"/>
  <c r="O90" i="2"/>
  <c r="S90" i="2" s="1"/>
  <c r="O89" i="2"/>
  <c r="S89" i="2" s="1"/>
  <c r="O88" i="2"/>
  <c r="S88" i="2" s="1"/>
  <c r="O87" i="2"/>
  <c r="S87" i="2" s="1"/>
  <c r="O86" i="2"/>
  <c r="S86" i="2" s="1"/>
  <c r="O84" i="2"/>
  <c r="S84" i="2" s="1"/>
  <c r="O83" i="2"/>
  <c r="S83" i="2" s="1"/>
  <c r="O82" i="2"/>
  <c r="S82" i="2" s="1"/>
  <c r="O81" i="2"/>
  <c r="S81" i="2" s="1"/>
  <c r="O80" i="2"/>
  <c r="S80" i="2" s="1"/>
  <c r="O79" i="2"/>
  <c r="S79" i="2" s="1"/>
  <c r="O78" i="2"/>
  <c r="S78" i="2" s="1"/>
  <c r="O77" i="2"/>
  <c r="S77" i="2" s="1"/>
  <c r="O76" i="2"/>
  <c r="S76" i="2" s="1"/>
  <c r="O75" i="2"/>
  <c r="S75" i="2" s="1"/>
  <c r="O74" i="2"/>
  <c r="S74" i="2" s="1"/>
  <c r="O73" i="2"/>
  <c r="S73" i="2" s="1"/>
  <c r="O72" i="2"/>
  <c r="S72" i="2" s="1"/>
  <c r="O70" i="2"/>
  <c r="S70" i="2" s="1"/>
  <c r="O68" i="2"/>
  <c r="O67" i="2"/>
  <c r="S67" i="2" s="1"/>
  <c r="O65" i="2"/>
  <c r="S65" i="2" s="1"/>
  <c r="O64" i="2"/>
  <c r="S64" i="2" s="1"/>
  <c r="O63" i="2"/>
  <c r="S63" i="2" s="1"/>
  <c r="O61" i="2"/>
  <c r="S61" i="2" s="1"/>
  <c r="O60" i="2"/>
  <c r="S60" i="2" s="1"/>
  <c r="O59" i="2"/>
  <c r="S59" i="2" s="1"/>
  <c r="O58" i="2"/>
  <c r="S58" i="2" s="1"/>
  <c r="O46" i="2"/>
  <c r="O40" i="2"/>
  <c r="S40" i="2" s="1"/>
  <c r="O39" i="2"/>
  <c r="S39" i="2" s="1"/>
  <c r="O38" i="2"/>
  <c r="S38" i="2" s="1"/>
  <c r="O34" i="2"/>
  <c r="S34" i="2" s="1"/>
  <c r="O33" i="2"/>
  <c r="S33" i="2" s="1"/>
  <c r="O29" i="2"/>
  <c r="S29" i="2" s="1"/>
  <c r="O28" i="2"/>
  <c r="S28" i="2" s="1"/>
  <c r="O24" i="2"/>
  <c r="S24" i="2" s="1"/>
  <c r="O23" i="2"/>
  <c r="S23" i="2" s="1"/>
  <c r="O18" i="2"/>
  <c r="S18" i="2" s="1"/>
  <c r="O19" i="2"/>
  <c r="O17" i="2"/>
  <c r="O14" i="2"/>
  <c r="S14" i="2" s="1"/>
  <c r="AF132" i="2"/>
  <c r="AE132" i="2"/>
  <c r="AD132" i="2"/>
  <c r="AC132" i="2"/>
  <c r="AB132" i="2"/>
  <c r="AA132" i="2"/>
  <c r="Z132" i="2"/>
  <c r="Y132" i="2"/>
  <c r="X132" i="2"/>
  <c r="W132" i="2"/>
  <c r="V132" i="2"/>
  <c r="U132" i="2"/>
  <c r="Q132" i="2"/>
  <c r="O132" i="2"/>
  <c r="M132" i="2"/>
  <c r="L132" i="2"/>
  <c r="M128" i="2"/>
  <c r="L128" i="2"/>
  <c r="Q122" i="2"/>
  <c r="Q124" i="2" s="1"/>
  <c r="M122" i="2"/>
  <c r="M124" i="2" s="1"/>
  <c r="L122" i="2"/>
  <c r="L124" i="2" s="1"/>
  <c r="Q113" i="2"/>
  <c r="M113" i="2"/>
  <c r="L113" i="2"/>
  <c r="Q103" i="2"/>
  <c r="M103" i="2"/>
  <c r="L103" i="2"/>
  <c r="Q85" i="2"/>
  <c r="M85" i="2"/>
  <c r="L85" i="2"/>
  <c r="Q69" i="2"/>
  <c r="M69" i="2"/>
  <c r="L69" i="2"/>
  <c r="Q62" i="2"/>
  <c r="M62" i="2"/>
  <c r="L62" i="2"/>
  <c r="M53" i="2"/>
  <c r="L53" i="2"/>
  <c r="AF41" i="2"/>
  <c r="AE41" i="2"/>
  <c r="AD41" i="2"/>
  <c r="AC41" i="2"/>
  <c r="AB41" i="2"/>
  <c r="AA41" i="2"/>
  <c r="Z41" i="2"/>
  <c r="Y41" i="2"/>
  <c r="X41" i="2"/>
  <c r="W41" i="2"/>
  <c r="V41" i="2"/>
  <c r="U41" i="2"/>
  <c r="Q41" i="2"/>
  <c r="M41" i="2"/>
  <c r="L41" i="2"/>
  <c r="AF35" i="2"/>
  <c r="AE35" i="2"/>
  <c r="AD35" i="2"/>
  <c r="AC35" i="2"/>
  <c r="AB35" i="2"/>
  <c r="AA35" i="2"/>
  <c r="Z35" i="2"/>
  <c r="Y35" i="2"/>
  <c r="X35" i="2"/>
  <c r="W35" i="2"/>
  <c r="V35" i="2"/>
  <c r="U35" i="2"/>
  <c r="Q35" i="2"/>
  <c r="M35" i="2"/>
  <c r="L35" i="2"/>
  <c r="AF30" i="2"/>
  <c r="AE30" i="2"/>
  <c r="AD30" i="2"/>
  <c r="AC30" i="2"/>
  <c r="AB30" i="2"/>
  <c r="AA30" i="2"/>
  <c r="Z30" i="2"/>
  <c r="Y30" i="2"/>
  <c r="X30" i="2"/>
  <c r="W30" i="2"/>
  <c r="V30" i="2"/>
  <c r="U30" i="2"/>
  <c r="Q30" i="2"/>
  <c r="M30" i="2"/>
  <c r="L30" i="2"/>
  <c r="AE25" i="2"/>
  <c r="AD25" i="2"/>
  <c r="AB25" i="2"/>
  <c r="AA25" i="2"/>
  <c r="Z25" i="2"/>
  <c r="Y25" i="2"/>
  <c r="X25" i="2"/>
  <c r="W25" i="2"/>
  <c r="V25" i="2"/>
  <c r="Q25" i="2"/>
  <c r="M25" i="2"/>
  <c r="L25" i="2"/>
  <c r="M20" i="2"/>
  <c r="L20" i="2"/>
  <c r="N14" i="2"/>
  <c r="M132" i="1"/>
  <c r="L132" i="1"/>
  <c r="K132" i="1"/>
  <c r="J132" i="1"/>
  <c r="I132" i="1"/>
  <c r="H132" i="1"/>
  <c r="G132" i="1"/>
  <c r="F132" i="1"/>
  <c r="E132" i="1"/>
  <c r="D132" i="1"/>
  <c r="C132" i="1"/>
  <c r="B132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C122" i="1"/>
  <c r="C124" i="1" s="1"/>
  <c r="M122" i="1"/>
  <c r="M124" i="1" s="1"/>
  <c r="L122" i="1"/>
  <c r="L124" i="1" s="1"/>
  <c r="K122" i="1"/>
  <c r="K124" i="1"/>
  <c r="J122" i="1"/>
  <c r="J124" i="1" s="1"/>
  <c r="I122" i="1"/>
  <c r="I124" i="1" s="1"/>
  <c r="H122" i="1"/>
  <c r="H124" i="1" s="1"/>
  <c r="G122" i="1"/>
  <c r="G124" i="1" s="1"/>
  <c r="F122" i="1"/>
  <c r="F124" i="1" s="1"/>
  <c r="E122" i="1"/>
  <c r="E124" i="1" s="1"/>
  <c r="D122" i="1"/>
  <c r="D124" i="1" s="1"/>
  <c r="B122" i="1"/>
  <c r="B124" i="1" s="1"/>
  <c r="M113" i="1"/>
  <c r="L113" i="1"/>
  <c r="K113" i="1"/>
  <c r="J113" i="1"/>
  <c r="I113" i="1"/>
  <c r="H113" i="1"/>
  <c r="G113" i="1"/>
  <c r="F113" i="1"/>
  <c r="E113" i="1"/>
  <c r="D113" i="1"/>
  <c r="C113" i="1"/>
  <c r="B11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M85" i="1"/>
  <c r="L85" i="1"/>
  <c r="K85" i="1"/>
  <c r="J85" i="1"/>
  <c r="I85" i="1"/>
  <c r="H85" i="1"/>
  <c r="G85" i="1"/>
  <c r="F85" i="1"/>
  <c r="E85" i="1"/>
  <c r="D85" i="1"/>
  <c r="C85" i="1"/>
  <c r="B85" i="1"/>
  <c r="M69" i="1"/>
  <c r="L69" i="1"/>
  <c r="K69" i="1"/>
  <c r="J69" i="1"/>
  <c r="I69" i="1"/>
  <c r="H69" i="1"/>
  <c r="G69" i="1"/>
  <c r="F69" i="1"/>
  <c r="E69" i="1"/>
  <c r="D69" i="1"/>
  <c r="C69" i="1"/>
  <c r="B69" i="1"/>
  <c r="M62" i="1"/>
  <c r="M96" i="1" s="1"/>
  <c r="M114" i="1" s="1"/>
  <c r="L62" i="1"/>
  <c r="K62" i="1"/>
  <c r="J62" i="1"/>
  <c r="I62" i="1"/>
  <c r="H62" i="1"/>
  <c r="G62" i="1"/>
  <c r="G96" i="1" s="1"/>
  <c r="G114" i="1" s="1"/>
  <c r="F62" i="1"/>
  <c r="E62" i="1"/>
  <c r="E96" i="1" s="1"/>
  <c r="E114" i="1" s="1"/>
  <c r="D62" i="1"/>
  <c r="C62" i="1"/>
  <c r="C96" i="1" s="1"/>
  <c r="C114" i="1" s="1"/>
  <c r="B62" i="1"/>
  <c r="M53" i="1"/>
  <c r="L53" i="1"/>
  <c r="K53" i="1"/>
  <c r="J53" i="1"/>
  <c r="I53" i="1"/>
  <c r="H53" i="1"/>
  <c r="G53" i="1"/>
  <c r="F53" i="1"/>
  <c r="E53" i="1"/>
  <c r="D53" i="1"/>
  <c r="C53" i="1"/>
  <c r="B53" i="1"/>
  <c r="M41" i="1"/>
  <c r="L41" i="1"/>
  <c r="K41" i="1"/>
  <c r="J41" i="1"/>
  <c r="I41" i="1"/>
  <c r="H41" i="1"/>
  <c r="G41" i="1"/>
  <c r="F41" i="1"/>
  <c r="E41" i="1"/>
  <c r="D41" i="1"/>
  <c r="C41" i="1"/>
  <c r="B41" i="1"/>
  <c r="M35" i="1"/>
  <c r="L35" i="1"/>
  <c r="K35" i="1"/>
  <c r="J35" i="1"/>
  <c r="I35" i="1"/>
  <c r="H35" i="1"/>
  <c r="G35" i="1"/>
  <c r="F35" i="1"/>
  <c r="E35" i="1"/>
  <c r="D35" i="1"/>
  <c r="C35" i="1"/>
  <c r="B35" i="1"/>
  <c r="M30" i="1"/>
  <c r="L30" i="1"/>
  <c r="K30" i="1"/>
  <c r="J30" i="1"/>
  <c r="I30" i="1"/>
  <c r="H30" i="1"/>
  <c r="G30" i="1"/>
  <c r="F30" i="1"/>
  <c r="E30" i="1"/>
  <c r="D30" i="1"/>
  <c r="C30" i="1"/>
  <c r="B30" i="1"/>
  <c r="M25" i="1"/>
  <c r="L25" i="1"/>
  <c r="K25" i="1"/>
  <c r="J25" i="1"/>
  <c r="I25" i="1"/>
  <c r="H25" i="1"/>
  <c r="G25" i="1"/>
  <c r="F25" i="1"/>
  <c r="E25" i="1"/>
  <c r="D25" i="1"/>
  <c r="C25" i="1"/>
  <c r="M20" i="1"/>
  <c r="L20" i="1"/>
  <c r="K20" i="1"/>
  <c r="J20" i="1"/>
  <c r="I20" i="1"/>
  <c r="H20" i="1"/>
  <c r="G20" i="1"/>
  <c r="F20" i="1"/>
  <c r="E20" i="1"/>
  <c r="D20" i="1"/>
  <c r="C20" i="1"/>
  <c r="B20" i="1"/>
  <c r="N14" i="1"/>
  <c r="AD132" i="1"/>
  <c r="AD128" i="1"/>
  <c r="AD122" i="1"/>
  <c r="AD124" i="1" s="1"/>
  <c r="AD113" i="1"/>
  <c r="AD103" i="1"/>
  <c r="AD85" i="1"/>
  <c r="AD69" i="1"/>
  <c r="AD62" i="1"/>
  <c r="AD53" i="1"/>
  <c r="AD41" i="1"/>
  <c r="AD35" i="1"/>
  <c r="AD30" i="1"/>
  <c r="AD25" i="1"/>
  <c r="AD20" i="1"/>
  <c r="AC132" i="1"/>
  <c r="AC128" i="1"/>
  <c r="AC122" i="1"/>
  <c r="AC124" i="1" s="1"/>
  <c r="AC113" i="1"/>
  <c r="AC103" i="1"/>
  <c r="AC85" i="1"/>
  <c r="AC69" i="1"/>
  <c r="AC62" i="1"/>
  <c r="AC53" i="1"/>
  <c r="AC41" i="1"/>
  <c r="AC35" i="1"/>
  <c r="AC30" i="1"/>
  <c r="AC25" i="1"/>
  <c r="AC20" i="1"/>
  <c r="AB132" i="1"/>
  <c r="AB128" i="1"/>
  <c r="AB122" i="1"/>
  <c r="AB124" i="1" s="1"/>
  <c r="AB113" i="1"/>
  <c r="AB103" i="1"/>
  <c r="AB85" i="1"/>
  <c r="AB69" i="1"/>
  <c r="AB62" i="1"/>
  <c r="AB53" i="1"/>
  <c r="AB41" i="1"/>
  <c r="AB35" i="1"/>
  <c r="AB30" i="1"/>
  <c r="AB25" i="1"/>
  <c r="AB20" i="1"/>
  <c r="AA132" i="1"/>
  <c r="AA128" i="1"/>
  <c r="AA122" i="1"/>
  <c r="AA124" i="1" s="1"/>
  <c r="AA113" i="1"/>
  <c r="AA103" i="1"/>
  <c r="AA85" i="1"/>
  <c r="AA69" i="1"/>
  <c r="AA62" i="1"/>
  <c r="AA53" i="1"/>
  <c r="AA41" i="1"/>
  <c r="AA35" i="1"/>
  <c r="AA30" i="1"/>
  <c r="AA25" i="1"/>
  <c r="AA20" i="1"/>
  <c r="Z132" i="1"/>
  <c r="Z128" i="1"/>
  <c r="Z122" i="1"/>
  <c r="Z124" i="1" s="1"/>
  <c r="Z113" i="1"/>
  <c r="Z103" i="1"/>
  <c r="Z85" i="1"/>
  <c r="Z69" i="1"/>
  <c r="Z62" i="1"/>
  <c r="Z53" i="1"/>
  <c r="Z41" i="1"/>
  <c r="Z35" i="1"/>
  <c r="Z30" i="1"/>
  <c r="Z25" i="1"/>
  <c r="Z20" i="1"/>
  <c r="Y132" i="1"/>
  <c r="Y128" i="1"/>
  <c r="Y122" i="1"/>
  <c r="Y124" i="1" s="1"/>
  <c r="Y113" i="1"/>
  <c r="Y103" i="1"/>
  <c r="Y85" i="1"/>
  <c r="Y69" i="1"/>
  <c r="Y62" i="1"/>
  <c r="Y53" i="1"/>
  <c r="Y41" i="1"/>
  <c r="Y35" i="1"/>
  <c r="Y30" i="1"/>
  <c r="Y25" i="1"/>
  <c r="Y20" i="1"/>
  <c r="X132" i="1"/>
  <c r="X128" i="1"/>
  <c r="X122" i="1"/>
  <c r="X124" i="1" s="1"/>
  <c r="X113" i="1"/>
  <c r="X103" i="1"/>
  <c r="X85" i="1"/>
  <c r="X69" i="1"/>
  <c r="X62" i="1"/>
  <c r="X53" i="1"/>
  <c r="X41" i="1"/>
  <c r="X35" i="1"/>
  <c r="X30" i="1"/>
  <c r="X25" i="1"/>
  <c r="X20" i="1"/>
  <c r="W132" i="1"/>
  <c r="W128" i="1"/>
  <c r="W122" i="1"/>
  <c r="W124" i="1" s="1"/>
  <c r="W113" i="1"/>
  <c r="W103" i="1"/>
  <c r="W85" i="1"/>
  <c r="W69" i="1"/>
  <c r="W62" i="1"/>
  <c r="W53" i="1"/>
  <c r="W41" i="1"/>
  <c r="W35" i="1"/>
  <c r="W30" i="1"/>
  <c r="W25" i="1"/>
  <c r="W20" i="1"/>
  <c r="V132" i="1"/>
  <c r="V128" i="1"/>
  <c r="V122" i="1"/>
  <c r="V124" i="1" s="1"/>
  <c r="V113" i="1"/>
  <c r="V103" i="1"/>
  <c r="V85" i="1"/>
  <c r="V69" i="1"/>
  <c r="V62" i="1"/>
  <c r="V53" i="1"/>
  <c r="V41" i="1"/>
  <c r="V35" i="1"/>
  <c r="V30" i="1"/>
  <c r="V25" i="1"/>
  <c r="V20" i="1"/>
  <c r="U103" i="1"/>
  <c r="AE103" i="1"/>
  <c r="AF103" i="1"/>
  <c r="AE132" i="1"/>
  <c r="AF132" i="1"/>
  <c r="AE128" i="1"/>
  <c r="AF128" i="1"/>
  <c r="AE122" i="1"/>
  <c r="AE124" i="1" s="1"/>
  <c r="AF122" i="1"/>
  <c r="AF124" i="1" s="1"/>
  <c r="AE113" i="1"/>
  <c r="AF113" i="1"/>
  <c r="AE85" i="1"/>
  <c r="AF85" i="1"/>
  <c r="AE69" i="1"/>
  <c r="AF69" i="1"/>
  <c r="AE62" i="1"/>
  <c r="AF62" i="1"/>
  <c r="AE53" i="1"/>
  <c r="AF53" i="1"/>
  <c r="AE41" i="1"/>
  <c r="AF41" i="1"/>
  <c r="AE35" i="1"/>
  <c r="AF35" i="1"/>
  <c r="AE30" i="1"/>
  <c r="AF30" i="1"/>
  <c r="AE25" i="1"/>
  <c r="AF25" i="1"/>
  <c r="AE20" i="1"/>
  <c r="AF20" i="1"/>
  <c r="U132" i="1"/>
  <c r="U128" i="1"/>
  <c r="U122" i="1"/>
  <c r="U124" i="1" s="1"/>
  <c r="U113" i="1"/>
  <c r="U85" i="1"/>
  <c r="U69" i="1"/>
  <c r="U62" i="1"/>
  <c r="U53" i="1"/>
  <c r="U41" i="1"/>
  <c r="U35" i="1"/>
  <c r="U30" i="1"/>
  <c r="U25" i="1"/>
  <c r="U20" i="1"/>
  <c r="V102" i="2"/>
  <c r="W102" i="2" s="1"/>
  <c r="X102" i="2" s="1"/>
  <c r="Y102" i="2" s="1"/>
  <c r="Z102" i="2" s="1"/>
  <c r="AA102" i="2" s="1"/>
  <c r="AB102" i="2" s="1"/>
  <c r="AC102" i="2" s="1"/>
  <c r="AD102" i="2" s="1"/>
  <c r="AE102" i="2" s="1"/>
  <c r="AF102" i="2" s="1"/>
  <c r="Q17" i="2"/>
  <c r="S17" i="2" s="1"/>
  <c r="G10" i="2"/>
  <c r="Q19" i="2"/>
  <c r="U48" i="2"/>
  <c r="V48" i="2" s="1"/>
  <c r="W48" i="2" s="1"/>
  <c r="X48" i="2" s="1"/>
  <c r="Y48" i="2" s="1"/>
  <c r="Z48" i="2" s="1"/>
  <c r="AA48" i="2" s="1"/>
  <c r="AB48" i="2" s="1"/>
  <c r="AC48" i="2" s="1"/>
  <c r="AD48" i="2" s="1"/>
  <c r="AE48" i="2" s="1"/>
  <c r="AF48" i="2" s="1"/>
  <c r="S48" i="2"/>
  <c r="S47" i="2"/>
  <c r="U20" i="2"/>
  <c r="V20" i="2"/>
  <c r="W20" i="2"/>
  <c r="X20" i="2"/>
  <c r="Y20" i="2"/>
  <c r="Z20" i="2"/>
  <c r="AA20" i="2"/>
  <c r="AB20" i="2"/>
  <c r="AC20" i="2"/>
  <c r="AD20" i="2"/>
  <c r="AE20" i="2"/>
  <c r="AF20" i="2"/>
  <c r="O30" i="1" l="1"/>
  <c r="S46" i="2"/>
  <c r="W96" i="1"/>
  <c r="AE96" i="1"/>
  <c r="AE114" i="1" s="1"/>
  <c r="V96" i="1"/>
  <c r="X96" i="1"/>
  <c r="X114" i="1" s="1"/>
  <c r="X134" i="1" s="1"/>
  <c r="AC96" i="1"/>
  <c r="AC114" i="1" s="1"/>
  <c r="AC134" i="1" s="1"/>
  <c r="AD43" i="1"/>
  <c r="G43" i="1"/>
  <c r="S19" i="1"/>
  <c r="I43" i="1"/>
  <c r="D43" i="1"/>
  <c r="V43" i="1"/>
  <c r="Y43" i="1"/>
  <c r="U43" i="1"/>
  <c r="AF43" i="1"/>
  <c r="E43" i="1"/>
  <c r="G9" i="1"/>
  <c r="L43" i="1"/>
  <c r="M43" i="1"/>
  <c r="Z43" i="1"/>
  <c r="AB96" i="1"/>
  <c r="AB114" i="1" s="1"/>
  <c r="AB134" i="1" s="1"/>
  <c r="AD96" i="1"/>
  <c r="AD114" i="1" s="1"/>
  <c r="AD134" i="1" s="1"/>
  <c r="B43" i="1"/>
  <c r="G10" i="1"/>
  <c r="S28" i="1"/>
  <c r="U46" i="2"/>
  <c r="V46" i="2" s="1"/>
  <c r="O69" i="2"/>
  <c r="AB43" i="2"/>
  <c r="O35" i="2"/>
  <c r="F96" i="2"/>
  <c r="F114" i="2" s="1"/>
  <c r="F134" i="2" s="1"/>
  <c r="U122" i="2"/>
  <c r="B43" i="2"/>
  <c r="B96" i="2"/>
  <c r="B114" i="2" s="1"/>
  <c r="B134" i="2" s="1"/>
  <c r="B136" i="2" s="1"/>
  <c r="B137" i="2" s="1"/>
  <c r="L96" i="2"/>
  <c r="L114" i="2" s="1"/>
  <c r="L134" i="2" s="1"/>
  <c r="C96" i="2"/>
  <c r="C114" i="2" s="1"/>
  <c r="C134" i="2" s="1"/>
  <c r="Z43" i="2"/>
  <c r="K43" i="1"/>
  <c r="Q20" i="2"/>
  <c r="R73" i="2" s="1"/>
  <c r="W43" i="1"/>
  <c r="X43" i="1"/>
  <c r="Y96" i="1"/>
  <c r="Y114" i="1" s="1"/>
  <c r="Y134" i="1" s="1"/>
  <c r="Y136" i="1" s="1"/>
  <c r="Z96" i="1"/>
  <c r="Z114" i="1" s="1"/>
  <c r="Z134" i="1" s="1"/>
  <c r="AB43" i="1"/>
  <c r="AC43" i="1"/>
  <c r="AD136" i="1"/>
  <c r="C43" i="1"/>
  <c r="W114" i="1"/>
  <c r="M134" i="1"/>
  <c r="M136" i="1" s="1"/>
  <c r="I96" i="1"/>
  <c r="I114" i="1" s="1"/>
  <c r="I134" i="1" s="1"/>
  <c r="O53" i="1"/>
  <c r="O35" i="1"/>
  <c r="Y43" i="2"/>
  <c r="AE43" i="1"/>
  <c r="H43" i="1"/>
  <c r="K96" i="1"/>
  <c r="K114" i="1" s="1"/>
  <c r="K134" i="1" s="1"/>
  <c r="C134" i="1"/>
  <c r="X43" i="2"/>
  <c r="S132" i="2"/>
  <c r="J96" i="2"/>
  <c r="J114" i="2" s="1"/>
  <c r="E43" i="2"/>
  <c r="U25" i="2"/>
  <c r="U43" i="2" s="1"/>
  <c r="M96" i="2"/>
  <c r="M114" i="2" s="1"/>
  <c r="M134" i="2" s="1"/>
  <c r="H43" i="2"/>
  <c r="C43" i="2"/>
  <c r="O25" i="2"/>
  <c r="S25" i="2" s="1"/>
  <c r="W43" i="2"/>
  <c r="V43" i="2"/>
  <c r="L43" i="2"/>
  <c r="AA43" i="2"/>
  <c r="S69" i="2"/>
  <c r="H96" i="2"/>
  <c r="H114" i="2" s="1"/>
  <c r="H134" i="2" s="1"/>
  <c r="D96" i="2"/>
  <c r="D114" i="2" s="1"/>
  <c r="D134" i="2" s="1"/>
  <c r="W98" i="2"/>
  <c r="V103" i="2"/>
  <c r="W118" i="2"/>
  <c r="V122" i="2"/>
  <c r="V124" i="2" s="1"/>
  <c r="J134" i="2"/>
  <c r="G134" i="1"/>
  <c r="G136" i="1" s="1"/>
  <c r="V114" i="1"/>
  <c r="V134" i="1" s="1"/>
  <c r="U50" i="2"/>
  <c r="V50" i="2" s="1"/>
  <c r="W50" i="2" s="1"/>
  <c r="X50" i="2" s="1"/>
  <c r="Y50" i="2" s="1"/>
  <c r="Z50" i="2" s="1"/>
  <c r="AA50" i="2" s="1"/>
  <c r="AB50" i="2" s="1"/>
  <c r="AC50" i="2" s="1"/>
  <c r="AD50" i="2" s="1"/>
  <c r="AE50" i="2" s="1"/>
  <c r="AF50" i="2" s="1"/>
  <c r="U124" i="2"/>
  <c r="U96" i="1"/>
  <c r="U114" i="1" s="1"/>
  <c r="U134" i="1" s="1"/>
  <c r="U136" i="1" s="1"/>
  <c r="U137" i="1" s="1"/>
  <c r="W134" i="1"/>
  <c r="W136" i="1" s="1"/>
  <c r="AA43" i="1"/>
  <c r="U85" i="2"/>
  <c r="D43" i="2"/>
  <c r="O85" i="2"/>
  <c r="S85" i="2" s="1"/>
  <c r="J96" i="1"/>
  <c r="J114" i="1" s="1"/>
  <c r="J134" i="1" s="1"/>
  <c r="M43" i="2"/>
  <c r="E96" i="2"/>
  <c r="E114" i="2" s="1"/>
  <c r="E134" i="2" s="1"/>
  <c r="G43" i="2"/>
  <c r="G96" i="2"/>
  <c r="G114" i="2" s="1"/>
  <c r="G134" i="2" s="1"/>
  <c r="O30" i="2"/>
  <c r="S30" i="2" s="1"/>
  <c r="S68" i="2"/>
  <c r="F96" i="1"/>
  <c r="F114" i="1" s="1"/>
  <c r="S131" i="1"/>
  <c r="O69" i="1"/>
  <c r="S69" i="1" s="1"/>
  <c r="S128" i="1"/>
  <c r="AE134" i="1"/>
  <c r="U103" i="2"/>
  <c r="AE43" i="2"/>
  <c r="AF23" i="2"/>
  <c r="AF96" i="1"/>
  <c r="AF114" i="1" s="1"/>
  <c r="AF134" i="1" s="1"/>
  <c r="AF136" i="1" s="1"/>
  <c r="AA96" i="1"/>
  <c r="AA114" i="1" s="1"/>
  <c r="AA134" i="1" s="1"/>
  <c r="E134" i="1"/>
  <c r="S50" i="1"/>
  <c r="AD43" i="2"/>
  <c r="O53" i="2"/>
  <c r="O41" i="2"/>
  <c r="S41" i="2" s="1"/>
  <c r="F43" i="1"/>
  <c r="B96" i="1"/>
  <c r="B114" i="1" s="1"/>
  <c r="B134" i="1" s="1"/>
  <c r="B136" i="1" s="1"/>
  <c r="B137" i="1" s="1"/>
  <c r="AC25" i="2"/>
  <c r="AC43" i="2" s="1"/>
  <c r="U69" i="2"/>
  <c r="O113" i="1"/>
  <c r="S113" i="1" s="1"/>
  <c r="I96" i="2"/>
  <c r="I114" i="2" s="1"/>
  <c r="I134" i="2" s="1"/>
  <c r="F43" i="2"/>
  <c r="R76" i="2"/>
  <c r="R61" i="2"/>
  <c r="S35" i="2"/>
  <c r="S17" i="1"/>
  <c r="Q20" i="1"/>
  <c r="R14" i="1" s="1"/>
  <c r="W67" i="2"/>
  <c r="V69" i="2"/>
  <c r="H96" i="1"/>
  <c r="H114" i="1" s="1"/>
  <c r="H134" i="1" s="1"/>
  <c r="F134" i="1"/>
  <c r="F136" i="1" s="1"/>
  <c r="S100" i="1"/>
  <c r="S61" i="1"/>
  <c r="S53" i="1"/>
  <c r="S35" i="1"/>
  <c r="S18" i="1"/>
  <c r="O20" i="1"/>
  <c r="V60" i="2"/>
  <c r="U62" i="2"/>
  <c r="D96" i="1"/>
  <c r="D114" i="1" s="1"/>
  <c r="D134" i="1" s="1"/>
  <c r="S120" i="1"/>
  <c r="O122" i="1"/>
  <c r="O103" i="1"/>
  <c r="S75" i="1"/>
  <c r="O85" i="1"/>
  <c r="O62" i="1"/>
  <c r="S30" i="1"/>
  <c r="O25" i="1"/>
  <c r="X72" i="2"/>
  <c r="W85" i="2"/>
  <c r="J43" i="1"/>
  <c r="L96" i="1"/>
  <c r="L114" i="1" s="1"/>
  <c r="L134" i="1" s="1"/>
  <c r="L136" i="1" s="1"/>
  <c r="S38" i="1"/>
  <c r="O41" i="1"/>
  <c r="V85" i="2"/>
  <c r="V113" i="2"/>
  <c r="W105" i="2"/>
  <c r="K43" i="2"/>
  <c r="U113" i="2"/>
  <c r="J43" i="2"/>
  <c r="I43" i="2"/>
  <c r="S19" i="2"/>
  <c r="O122" i="2"/>
  <c r="O113" i="2"/>
  <c r="S113" i="2" s="1"/>
  <c r="O103" i="2"/>
  <c r="S103" i="2" s="1"/>
  <c r="K96" i="2"/>
  <c r="K114" i="2" s="1"/>
  <c r="K134" i="2" s="1"/>
  <c r="K136" i="2" s="1"/>
  <c r="K137" i="2" s="1"/>
  <c r="K139" i="2" s="1"/>
  <c r="O62" i="2"/>
  <c r="V47" i="2"/>
  <c r="W47" i="2" s="1"/>
  <c r="X47" i="2" s="1"/>
  <c r="Y47" i="2" s="1"/>
  <c r="Z47" i="2" s="1"/>
  <c r="AA47" i="2" s="1"/>
  <c r="AB47" i="2" s="1"/>
  <c r="AC47" i="2" s="1"/>
  <c r="AD47" i="2" s="1"/>
  <c r="AE47" i="2" s="1"/>
  <c r="AF47" i="2" s="1"/>
  <c r="W46" i="2"/>
  <c r="U52" i="2"/>
  <c r="V52" i="2" s="1"/>
  <c r="W52" i="2" s="1"/>
  <c r="X52" i="2" s="1"/>
  <c r="Y52" i="2" s="1"/>
  <c r="Z52" i="2" s="1"/>
  <c r="AA52" i="2" s="1"/>
  <c r="AB52" i="2" s="1"/>
  <c r="AC52" i="2" s="1"/>
  <c r="AD52" i="2" s="1"/>
  <c r="AE52" i="2" s="1"/>
  <c r="AF52" i="2" s="1"/>
  <c r="S52" i="2"/>
  <c r="U49" i="2"/>
  <c r="V49" i="2" s="1"/>
  <c r="W49" i="2" s="1"/>
  <c r="X49" i="2" s="1"/>
  <c r="Y49" i="2" s="1"/>
  <c r="Z49" i="2" s="1"/>
  <c r="AA49" i="2" s="1"/>
  <c r="AB49" i="2" s="1"/>
  <c r="AC49" i="2" s="1"/>
  <c r="AD49" i="2" s="1"/>
  <c r="AE49" i="2" s="1"/>
  <c r="AF49" i="2" s="1"/>
  <c r="Q53" i="2"/>
  <c r="O20" i="2"/>
  <c r="AG128" i="1"/>
  <c r="AG20" i="1"/>
  <c r="AG122" i="1"/>
  <c r="AG69" i="1"/>
  <c r="AG62" i="1"/>
  <c r="AG25" i="1"/>
  <c r="AG132" i="1"/>
  <c r="AG35" i="1"/>
  <c r="AG85" i="1"/>
  <c r="AG103" i="1"/>
  <c r="AG30" i="1"/>
  <c r="AG113" i="1"/>
  <c r="AG41" i="1"/>
  <c r="AG53" i="1"/>
  <c r="K136" i="1" l="1"/>
  <c r="X136" i="1"/>
  <c r="I136" i="1"/>
  <c r="AC136" i="1"/>
  <c r="D136" i="1"/>
  <c r="AB136" i="1"/>
  <c r="V136" i="1"/>
  <c r="H136" i="1"/>
  <c r="E136" i="1"/>
  <c r="C136" i="1"/>
  <c r="Z136" i="1"/>
  <c r="C14" i="2"/>
  <c r="B139" i="2"/>
  <c r="R65" i="2"/>
  <c r="E136" i="2"/>
  <c r="R112" i="2"/>
  <c r="F136" i="2"/>
  <c r="R69" i="2"/>
  <c r="Q43" i="2"/>
  <c r="R43" i="2" s="1"/>
  <c r="R52" i="2"/>
  <c r="R85" i="2"/>
  <c r="R124" i="2"/>
  <c r="R122" i="2"/>
  <c r="R40" i="2"/>
  <c r="R105" i="2"/>
  <c r="I136" i="2"/>
  <c r="R100" i="2"/>
  <c r="R74" i="2"/>
  <c r="R81" i="2"/>
  <c r="M136" i="2"/>
  <c r="M137" i="2" s="1"/>
  <c r="M139" i="2" s="1"/>
  <c r="C136" i="2"/>
  <c r="C137" i="2" s="1"/>
  <c r="R41" i="2"/>
  <c r="R77" i="2"/>
  <c r="R92" i="2"/>
  <c r="R111" i="2"/>
  <c r="R93" i="2"/>
  <c r="R33" i="2"/>
  <c r="R38" i="2"/>
  <c r="R110" i="2"/>
  <c r="R25" i="2"/>
  <c r="R18" i="2"/>
  <c r="R46" i="2"/>
  <c r="R95" i="2"/>
  <c r="R132" i="2"/>
  <c r="R49" i="2"/>
  <c r="R51" i="2"/>
  <c r="R90" i="2"/>
  <c r="R98" i="2"/>
  <c r="R84" i="2"/>
  <c r="R119" i="2"/>
  <c r="R14" i="2"/>
  <c r="R101" i="2"/>
  <c r="R80" i="2"/>
  <c r="R60" i="2"/>
  <c r="R17" i="2"/>
  <c r="R63" i="2"/>
  <c r="R34" i="2"/>
  <c r="R106" i="2"/>
  <c r="R99" i="2"/>
  <c r="R79" i="2"/>
  <c r="R94" i="2"/>
  <c r="R24" i="2"/>
  <c r="R19" i="2"/>
  <c r="R47" i="2"/>
  <c r="L136" i="2"/>
  <c r="L137" i="2" s="1"/>
  <c r="L139" i="2" s="1"/>
  <c r="R108" i="2"/>
  <c r="H136" i="2"/>
  <c r="R82" i="2"/>
  <c r="R64" i="2"/>
  <c r="R59" i="2"/>
  <c r="R131" i="2"/>
  <c r="R48" i="2"/>
  <c r="R62" i="2"/>
  <c r="R107" i="2"/>
  <c r="R113" i="2"/>
  <c r="R28" i="2"/>
  <c r="R75" i="2"/>
  <c r="R103" i="2"/>
  <c r="R67" i="2"/>
  <c r="R70" i="2"/>
  <c r="Q91" i="2"/>
  <c r="S91" i="2" s="1"/>
  <c r="R120" i="2"/>
  <c r="R39" i="2"/>
  <c r="R83" i="2"/>
  <c r="R23" i="2"/>
  <c r="AE136" i="1"/>
  <c r="G136" i="2"/>
  <c r="D136" i="2"/>
  <c r="R20" i="2"/>
  <c r="R89" i="2"/>
  <c r="R58" i="2"/>
  <c r="R68" i="2"/>
  <c r="R30" i="2"/>
  <c r="R29" i="2"/>
  <c r="R121" i="2"/>
  <c r="R78" i="2"/>
  <c r="R50" i="2"/>
  <c r="R72" i="2"/>
  <c r="R123" i="2"/>
  <c r="R88" i="2"/>
  <c r="R87" i="2"/>
  <c r="R118" i="2"/>
  <c r="R86" i="2"/>
  <c r="R35" i="2"/>
  <c r="R102" i="2"/>
  <c r="R109" i="2"/>
  <c r="J136" i="2"/>
  <c r="C14" i="1"/>
  <c r="B139" i="1"/>
  <c r="AF51" i="2"/>
  <c r="AF25" i="2"/>
  <c r="AF43" i="2" s="1"/>
  <c r="V14" i="1"/>
  <c r="V137" i="1" s="1"/>
  <c r="V139" i="1" s="1"/>
  <c r="U139" i="1"/>
  <c r="X118" i="2"/>
  <c r="W122" i="2"/>
  <c r="W124" i="2" s="1"/>
  <c r="R17" i="1"/>
  <c r="AA136" i="1"/>
  <c r="X98" i="2"/>
  <c r="W103" i="2"/>
  <c r="J136" i="1"/>
  <c r="P61" i="1"/>
  <c r="O96" i="1"/>
  <c r="S62" i="1"/>
  <c r="P62" i="1"/>
  <c r="S122" i="1"/>
  <c r="O124" i="1"/>
  <c r="P122" i="1"/>
  <c r="P18" i="1"/>
  <c r="X67" i="2"/>
  <c r="W69" i="2"/>
  <c r="P25" i="1"/>
  <c r="S25" i="1"/>
  <c r="P85" i="1"/>
  <c r="P120" i="1"/>
  <c r="S85" i="1"/>
  <c r="P84" i="1"/>
  <c r="P20" i="1"/>
  <c r="P47" i="1"/>
  <c r="P68" i="1"/>
  <c r="P89" i="1"/>
  <c r="P107" i="1"/>
  <c r="P128" i="1"/>
  <c r="P76" i="1"/>
  <c r="P29" i="1"/>
  <c r="P64" i="1"/>
  <c r="P86" i="1"/>
  <c r="P108" i="1"/>
  <c r="P131" i="1"/>
  <c r="P80" i="1"/>
  <c r="P79" i="1"/>
  <c r="P95" i="1"/>
  <c r="P39" i="1"/>
  <c r="P101" i="1"/>
  <c r="P28" i="1"/>
  <c r="P51" i="1"/>
  <c r="P73" i="1"/>
  <c r="P93" i="1"/>
  <c r="P111" i="1"/>
  <c r="P19" i="1"/>
  <c r="P88" i="1"/>
  <c r="P48" i="1"/>
  <c r="P74" i="1"/>
  <c r="P90" i="1"/>
  <c r="P112" i="1"/>
  <c r="P33" i="1"/>
  <c r="P92" i="1"/>
  <c r="P24" i="1"/>
  <c r="P65" i="1"/>
  <c r="P83" i="1"/>
  <c r="P58" i="1"/>
  <c r="P110" i="1"/>
  <c r="P34" i="1"/>
  <c r="P59" i="1"/>
  <c r="P77" i="1"/>
  <c r="P98" i="1"/>
  <c r="P118" i="1"/>
  <c r="P46" i="1"/>
  <c r="P17" i="1"/>
  <c r="P52" i="1"/>
  <c r="P78" i="1"/>
  <c r="P94" i="1"/>
  <c r="P119" i="1"/>
  <c r="P50" i="1"/>
  <c r="P106" i="1"/>
  <c r="P38" i="1"/>
  <c r="P70" i="1"/>
  <c r="P87" i="1"/>
  <c r="P105" i="1"/>
  <c r="O43" i="1"/>
  <c r="P127" i="1"/>
  <c r="P63" i="1"/>
  <c r="P99" i="1"/>
  <c r="P91" i="1"/>
  <c r="P81" i="1"/>
  <c r="P23" i="1"/>
  <c r="P123" i="1"/>
  <c r="P109" i="1"/>
  <c r="P121" i="1"/>
  <c r="P14" i="1"/>
  <c r="P102" i="1"/>
  <c r="P60" i="1"/>
  <c r="P67" i="1"/>
  <c r="P49" i="1"/>
  <c r="P75" i="1"/>
  <c r="P40" i="1"/>
  <c r="P72" i="1"/>
  <c r="P82" i="1"/>
  <c r="P132" i="1"/>
  <c r="P53" i="1"/>
  <c r="P69" i="1"/>
  <c r="P30" i="1"/>
  <c r="P100" i="1"/>
  <c r="Q91" i="1"/>
  <c r="S20" i="1"/>
  <c r="R132" i="1"/>
  <c r="R46" i="1"/>
  <c r="R101" i="1"/>
  <c r="R28" i="1"/>
  <c r="R51" i="1"/>
  <c r="R73" i="1"/>
  <c r="R89" i="1"/>
  <c r="R107" i="1"/>
  <c r="R128" i="1"/>
  <c r="R72" i="1"/>
  <c r="R41" i="1"/>
  <c r="R64" i="1"/>
  <c r="R82" i="1"/>
  <c r="R99" i="1"/>
  <c r="R119" i="1"/>
  <c r="R50" i="1"/>
  <c r="R127" i="1"/>
  <c r="R38" i="1"/>
  <c r="R65" i="1"/>
  <c r="R83" i="1"/>
  <c r="R100" i="1"/>
  <c r="R120" i="1"/>
  <c r="R62" i="1"/>
  <c r="R121" i="1"/>
  <c r="R34" i="1"/>
  <c r="R59" i="1"/>
  <c r="R77" i="1"/>
  <c r="R93" i="1"/>
  <c r="R111" i="1"/>
  <c r="R19" i="1"/>
  <c r="R84" i="1"/>
  <c r="R23" i="1"/>
  <c r="R48" i="1"/>
  <c r="R69" i="1"/>
  <c r="R86" i="1"/>
  <c r="R103" i="1"/>
  <c r="R123" i="1"/>
  <c r="R67" i="1"/>
  <c r="R18" i="1"/>
  <c r="R49" i="1"/>
  <c r="R70" i="1"/>
  <c r="R87" i="1"/>
  <c r="R105" i="1"/>
  <c r="R124" i="1"/>
  <c r="Q43" i="1"/>
  <c r="R76" i="1"/>
  <c r="R40" i="1"/>
  <c r="R63" i="1"/>
  <c r="R81" i="1"/>
  <c r="R98" i="1"/>
  <c r="R118" i="1"/>
  <c r="R39" i="1"/>
  <c r="R92" i="1"/>
  <c r="R29" i="1"/>
  <c r="R52" i="1"/>
  <c r="R74" i="1"/>
  <c r="R90" i="1"/>
  <c r="R108" i="1"/>
  <c r="R131" i="1"/>
  <c r="R80" i="1"/>
  <c r="R24" i="1"/>
  <c r="R53" i="1"/>
  <c r="R75" i="1"/>
  <c r="R109" i="1"/>
  <c r="R20" i="1"/>
  <c r="R102" i="1"/>
  <c r="R47" i="1"/>
  <c r="R122" i="1"/>
  <c r="R60" i="1"/>
  <c r="R33" i="1"/>
  <c r="R79" i="1"/>
  <c r="R25" i="1"/>
  <c r="R68" i="1"/>
  <c r="R58" i="1"/>
  <c r="R78" i="1"/>
  <c r="R106" i="1"/>
  <c r="R95" i="1"/>
  <c r="R88" i="1"/>
  <c r="R85" i="1"/>
  <c r="R110" i="1"/>
  <c r="R94" i="1"/>
  <c r="R30" i="1"/>
  <c r="R113" i="1"/>
  <c r="R112" i="1"/>
  <c r="R61" i="1"/>
  <c r="R35" i="1"/>
  <c r="Q96" i="2"/>
  <c r="W113" i="2"/>
  <c r="X105" i="2"/>
  <c r="S41" i="1"/>
  <c r="P41" i="1"/>
  <c r="Y72" i="2"/>
  <c r="X85" i="2"/>
  <c r="S103" i="1"/>
  <c r="P103" i="1"/>
  <c r="P113" i="1"/>
  <c r="W60" i="2"/>
  <c r="V62" i="2"/>
  <c r="P35" i="1"/>
  <c r="O124" i="2"/>
  <c r="S124" i="2" s="1"/>
  <c r="S122" i="2"/>
  <c r="O96" i="2"/>
  <c r="S62" i="2"/>
  <c r="S53" i="2"/>
  <c r="R53" i="2"/>
  <c r="Q127" i="2"/>
  <c r="X46" i="2"/>
  <c r="W53" i="2"/>
  <c r="V53" i="2"/>
  <c r="U53" i="2"/>
  <c r="AH81" i="1"/>
  <c r="P30" i="2"/>
  <c r="P85" i="2"/>
  <c r="P14" i="2"/>
  <c r="P110" i="2"/>
  <c r="P88" i="2"/>
  <c r="P72" i="2"/>
  <c r="P46" i="2"/>
  <c r="P118" i="2"/>
  <c r="P95" i="2"/>
  <c r="P79" i="2"/>
  <c r="P61" i="2"/>
  <c r="P19" i="2"/>
  <c r="P102" i="2"/>
  <c r="P51" i="2"/>
  <c r="P108" i="2"/>
  <c r="P86" i="2"/>
  <c r="P64" i="2"/>
  <c r="P38" i="2"/>
  <c r="P120" i="2"/>
  <c r="P81" i="2"/>
  <c r="P47" i="2"/>
  <c r="S20" i="2"/>
  <c r="P69" i="2"/>
  <c r="P62" i="2"/>
  <c r="P76" i="2"/>
  <c r="P18" i="2"/>
  <c r="P83" i="2"/>
  <c r="P24" i="2"/>
  <c r="P63" i="2"/>
  <c r="P90" i="2"/>
  <c r="P48" i="2"/>
  <c r="P89" i="2"/>
  <c r="P132" i="2"/>
  <c r="P35" i="2"/>
  <c r="P122" i="2"/>
  <c r="P25" i="2"/>
  <c r="P127" i="2"/>
  <c r="P106" i="2"/>
  <c r="P84" i="2"/>
  <c r="P67" i="2"/>
  <c r="P40" i="2"/>
  <c r="P109" i="2"/>
  <c r="P91" i="2"/>
  <c r="P75" i="2"/>
  <c r="P49" i="2"/>
  <c r="P128" i="2"/>
  <c r="P93" i="2"/>
  <c r="P28" i="2"/>
  <c r="P99" i="2"/>
  <c r="P82" i="2"/>
  <c r="P60" i="2"/>
  <c r="P29" i="2"/>
  <c r="P112" i="2"/>
  <c r="P73" i="2"/>
  <c r="P34" i="2"/>
  <c r="P92" i="2"/>
  <c r="O43" i="2"/>
  <c r="P53" i="2"/>
  <c r="P103" i="2"/>
  <c r="P119" i="2"/>
  <c r="P101" i="2"/>
  <c r="P80" i="2"/>
  <c r="P58" i="2"/>
  <c r="P33" i="2"/>
  <c r="P105" i="2"/>
  <c r="P87" i="2"/>
  <c r="P70" i="2"/>
  <c r="P39" i="2"/>
  <c r="P123" i="2"/>
  <c r="P77" i="2"/>
  <c r="P131" i="2"/>
  <c r="P94" i="2"/>
  <c r="P78" i="2"/>
  <c r="P52" i="2"/>
  <c r="P23" i="2"/>
  <c r="P98" i="2"/>
  <c r="P68" i="2"/>
  <c r="P20" i="2"/>
  <c r="P41" i="2"/>
  <c r="P113" i="2"/>
  <c r="P111" i="2"/>
  <c r="P50" i="2"/>
  <c r="P100" i="2"/>
  <c r="P65" i="2"/>
  <c r="P107" i="2"/>
  <c r="P121" i="2"/>
  <c r="P74" i="2"/>
  <c r="P17" i="2"/>
  <c r="P59" i="2"/>
  <c r="AH65" i="1"/>
  <c r="AH83" i="1"/>
  <c r="AH64" i="1"/>
  <c r="AH105" i="1"/>
  <c r="AH74" i="1"/>
  <c r="AH123" i="1"/>
  <c r="AH34" i="1"/>
  <c r="AH85" i="1"/>
  <c r="AH103" i="1"/>
  <c r="AH110" i="1"/>
  <c r="AH75" i="1"/>
  <c r="AH76" i="1"/>
  <c r="AH112" i="1"/>
  <c r="AH63" i="1"/>
  <c r="AH60" i="1"/>
  <c r="AH99" i="1"/>
  <c r="AH84" i="1"/>
  <c r="AH93" i="1"/>
  <c r="AH107" i="1"/>
  <c r="AH41" i="1"/>
  <c r="AH30" i="1"/>
  <c r="AH80" i="1"/>
  <c r="AH50" i="1"/>
  <c r="AH108" i="1"/>
  <c r="AH18" i="1"/>
  <c r="AH24" i="1"/>
  <c r="AH102" i="1"/>
  <c r="AH33" i="1"/>
  <c r="AH46" i="1"/>
  <c r="AH38" i="1"/>
  <c r="AH88" i="1"/>
  <c r="AH82" i="1"/>
  <c r="AH39" i="1"/>
  <c r="AH47" i="1"/>
  <c r="AH94" i="1"/>
  <c r="AH51" i="1"/>
  <c r="AH113" i="1"/>
  <c r="AH28" i="1"/>
  <c r="AH78" i="1"/>
  <c r="AH52" i="1"/>
  <c r="AH72" i="1"/>
  <c r="AH25" i="1"/>
  <c r="AH73" i="1"/>
  <c r="AH98" i="1"/>
  <c r="AH59" i="1"/>
  <c r="AH79" i="1"/>
  <c r="AH19" i="1"/>
  <c r="AH91" i="1"/>
  <c r="AH35" i="1"/>
  <c r="AH131" i="1"/>
  <c r="AH23" i="1"/>
  <c r="AH86" i="1"/>
  <c r="AH68" i="1"/>
  <c r="AH109" i="1"/>
  <c r="AH119" i="1"/>
  <c r="AH106" i="1"/>
  <c r="AH49" i="1"/>
  <c r="AH120" i="1"/>
  <c r="AH127" i="1"/>
  <c r="AH89" i="1"/>
  <c r="AH48" i="1"/>
  <c r="AH40" i="1"/>
  <c r="AH58" i="1"/>
  <c r="AH111" i="1"/>
  <c r="AH101" i="1"/>
  <c r="AH118" i="1"/>
  <c r="AH70" i="1"/>
  <c r="AH17" i="1"/>
  <c r="AH87" i="1"/>
  <c r="AH62" i="1"/>
  <c r="AG96" i="1"/>
  <c r="AG124" i="1"/>
  <c r="AH124" i="1" s="1"/>
  <c r="AH122" i="1"/>
  <c r="AH95" i="1"/>
  <c r="AH69" i="1"/>
  <c r="AH29" i="1"/>
  <c r="AH77" i="1"/>
  <c r="AH20" i="1"/>
  <c r="AG43" i="1"/>
  <c r="AH128" i="1"/>
  <c r="AH53" i="1"/>
  <c r="AH132" i="1"/>
  <c r="AH121" i="1"/>
  <c r="AH90" i="1"/>
  <c r="AH92" i="1"/>
  <c r="AH67" i="1"/>
  <c r="AH100" i="1"/>
  <c r="AH61" i="1"/>
  <c r="N95" i="2"/>
  <c r="AG73" i="2"/>
  <c r="N79" i="1"/>
  <c r="AG102" i="2"/>
  <c r="N106" i="2"/>
  <c r="AG76" i="2"/>
  <c r="N74" i="1"/>
  <c r="N49" i="1"/>
  <c r="AG112" i="2"/>
  <c r="N120" i="1"/>
  <c r="AG65" i="2"/>
  <c r="AG49" i="2"/>
  <c r="N119" i="2"/>
  <c r="AG94" i="2"/>
  <c r="N76" i="2"/>
  <c r="N120" i="2"/>
  <c r="N72" i="2"/>
  <c r="N77" i="2"/>
  <c r="N86" i="2"/>
  <c r="N19" i="2"/>
  <c r="N18" i="2"/>
  <c r="N94" i="2"/>
  <c r="N47" i="2"/>
  <c r="N112" i="1"/>
  <c r="N28" i="1"/>
  <c r="N107" i="1"/>
  <c r="N72" i="1"/>
  <c r="AG84" i="2"/>
  <c r="N34" i="2"/>
  <c r="N48" i="1"/>
  <c r="N47" i="1"/>
  <c r="N38" i="2"/>
  <c r="AG38" i="2"/>
  <c r="N24" i="1"/>
  <c r="N131" i="1"/>
  <c r="AG95" i="2"/>
  <c r="AG92" i="2"/>
  <c r="N67" i="2"/>
  <c r="N61" i="2"/>
  <c r="N81" i="1"/>
  <c r="N131" i="2"/>
  <c r="AG18" i="2"/>
  <c r="AG99" i="2"/>
  <c r="AG89" i="2"/>
  <c r="N121" i="2"/>
  <c r="N100" i="1"/>
  <c r="N59" i="2"/>
  <c r="N111" i="2"/>
  <c r="N109" i="1"/>
  <c r="N46" i="1"/>
  <c r="AG79" i="2"/>
  <c r="N88" i="1"/>
  <c r="N80" i="1"/>
  <c r="N100" i="2"/>
  <c r="N123" i="2"/>
  <c r="AG88" i="2"/>
  <c r="N24" i="2"/>
  <c r="N87" i="2"/>
  <c r="N52" i="1"/>
  <c r="N108" i="1"/>
  <c r="N78" i="1"/>
  <c r="N23" i="1"/>
  <c r="N90" i="1"/>
  <c r="AG23" i="2"/>
  <c r="N74" i="2"/>
  <c r="N38" i="1"/>
  <c r="N60" i="2"/>
  <c r="AG63" i="2"/>
  <c r="AG61" i="2"/>
  <c r="N88" i="2"/>
  <c r="N101" i="2"/>
  <c r="N89" i="1"/>
  <c r="N75" i="1"/>
  <c r="AG29" i="2"/>
  <c r="AG81" i="2"/>
  <c r="AG131" i="2"/>
  <c r="AG86" i="2"/>
  <c r="N105" i="1"/>
  <c r="N70" i="2"/>
  <c r="N76" i="1"/>
  <c r="N94" i="1"/>
  <c r="N118" i="2"/>
  <c r="N99" i="2"/>
  <c r="N82" i="1"/>
  <c r="N81" i="2"/>
  <c r="N61" i="1"/>
  <c r="N58" i="1"/>
  <c r="N110" i="2"/>
  <c r="N127" i="1"/>
  <c r="AG50" i="2"/>
  <c r="AG51" i="2"/>
  <c r="N95" i="1"/>
  <c r="N46" i="2"/>
  <c r="N98" i="2"/>
  <c r="N119" i="1"/>
  <c r="AG106" i="2"/>
  <c r="N52" i="2"/>
  <c r="AG74" i="2"/>
  <c r="AG24" i="2"/>
  <c r="N87" i="1"/>
  <c r="N83" i="2"/>
  <c r="AG39" i="2"/>
  <c r="N34" i="1"/>
  <c r="N101" i="1"/>
  <c r="N50" i="1"/>
  <c r="N67" i="1"/>
  <c r="AG83" i="2"/>
  <c r="N40" i="1"/>
  <c r="N105" i="2"/>
  <c r="AG87" i="2"/>
  <c r="AG101" i="2"/>
  <c r="N91" i="1"/>
  <c r="N78" i="2"/>
  <c r="AG59" i="2"/>
  <c r="N17" i="2"/>
  <c r="N107" i="2"/>
  <c r="AG123" i="2"/>
  <c r="N29" i="1"/>
  <c r="AG90" i="2"/>
  <c r="N83" i="1"/>
  <c r="N86" i="1"/>
  <c r="AG64" i="2"/>
  <c r="N82" i="2"/>
  <c r="N65" i="2"/>
  <c r="N40" i="2"/>
  <c r="N63" i="1"/>
  <c r="N80" i="2"/>
  <c r="AG93" i="2"/>
  <c r="N18" i="1"/>
  <c r="AG28" i="2"/>
  <c r="N33" i="2"/>
  <c r="N77" i="1"/>
  <c r="N70" i="1"/>
  <c r="N91" i="2"/>
  <c r="N102" i="1"/>
  <c r="AG121" i="2"/>
  <c r="AG33" i="2"/>
  <c r="N50" i="2"/>
  <c r="N75" i="2"/>
  <c r="N39" i="2"/>
  <c r="AG34" i="2"/>
  <c r="AG78" i="2"/>
  <c r="N109" i="2"/>
  <c r="AG47" i="2"/>
  <c r="N73" i="1"/>
  <c r="N59" i="1"/>
  <c r="N84" i="1"/>
  <c r="N92" i="2"/>
  <c r="N23" i="2"/>
  <c r="N111" i="1"/>
  <c r="N48" i="2"/>
  <c r="AG110" i="2"/>
  <c r="N64" i="2"/>
  <c r="N39" i="1"/>
  <c r="N98" i="1"/>
  <c r="N68" i="1"/>
  <c r="N79" i="2"/>
  <c r="AG17" i="2"/>
  <c r="N106" i="1"/>
  <c r="N93" i="1"/>
  <c r="N64" i="1"/>
  <c r="AG109" i="2"/>
  <c r="AG108" i="2"/>
  <c r="N17" i="1"/>
  <c r="N110" i="1"/>
  <c r="N49" i="2"/>
  <c r="N19" i="1"/>
  <c r="AG107" i="2"/>
  <c r="AG52" i="2"/>
  <c r="N28" i="2"/>
  <c r="N127" i="2"/>
  <c r="N63" i="2"/>
  <c r="N99" i="1"/>
  <c r="N102" i="2"/>
  <c r="N65" i="1"/>
  <c r="AG100" i="2"/>
  <c r="N51" i="2"/>
  <c r="N118" i="1"/>
  <c r="N93" i="2"/>
  <c r="AG77" i="2"/>
  <c r="AG40" i="2"/>
  <c r="AG19" i="2"/>
  <c r="N29" i="2"/>
  <c r="AG120" i="2"/>
  <c r="AG75" i="2"/>
  <c r="AG48" i="2"/>
  <c r="AG70" i="2"/>
  <c r="AG68" i="2"/>
  <c r="AG111" i="2"/>
  <c r="N89" i="2"/>
  <c r="AG58" i="2"/>
  <c r="N121" i="1"/>
  <c r="N58" i="2"/>
  <c r="N112" i="2"/>
  <c r="N108" i="2"/>
  <c r="N60" i="1"/>
  <c r="N84" i="2"/>
  <c r="AG80" i="2"/>
  <c r="N51" i="1"/>
  <c r="N123" i="1"/>
  <c r="N73" i="2"/>
  <c r="N90" i="2"/>
  <c r="AG82" i="2"/>
  <c r="N92" i="1"/>
  <c r="N33" i="1"/>
  <c r="AG119" i="2"/>
  <c r="W14" i="1" l="1"/>
  <c r="C137" i="1"/>
  <c r="C139" i="1" s="1"/>
  <c r="U91" i="2"/>
  <c r="R91" i="2"/>
  <c r="Y118" i="2"/>
  <c r="X122" i="2"/>
  <c r="X124" i="2" s="1"/>
  <c r="Y98" i="2"/>
  <c r="X103" i="2"/>
  <c r="D14" i="2"/>
  <c r="D137" i="2" s="1"/>
  <c r="C139" i="2"/>
  <c r="N41" i="2"/>
  <c r="N20" i="1"/>
  <c r="N62" i="2"/>
  <c r="N35" i="2"/>
  <c r="AG25" i="2"/>
  <c r="N113" i="2"/>
  <c r="N41" i="1"/>
  <c r="N30" i="1"/>
  <c r="AG20" i="2"/>
  <c r="N53" i="2"/>
  <c r="N85" i="1"/>
  <c r="N30" i="2"/>
  <c r="N128" i="2"/>
  <c r="N69" i="1"/>
  <c r="N113" i="1"/>
  <c r="N103" i="1"/>
  <c r="N85" i="2"/>
  <c r="AG35" i="2"/>
  <c r="AG41" i="2"/>
  <c r="N25" i="2"/>
  <c r="N128" i="1"/>
  <c r="N122" i="1"/>
  <c r="N124" i="1" s="1"/>
  <c r="N122" i="2"/>
  <c r="N124" i="2" s="1"/>
  <c r="N25" i="1"/>
  <c r="N35" i="1"/>
  <c r="N103" i="2"/>
  <c r="N62" i="1"/>
  <c r="N132" i="1"/>
  <c r="N53" i="1"/>
  <c r="AG30" i="2"/>
  <c r="N132" i="2"/>
  <c r="N20" i="2"/>
  <c r="AG132" i="2"/>
  <c r="Y105" i="2"/>
  <c r="X113" i="2"/>
  <c r="Z72" i="2"/>
  <c r="Y85" i="2"/>
  <c r="U96" i="2"/>
  <c r="U114" i="2" s="1"/>
  <c r="V91" i="2"/>
  <c r="W91" i="2" s="1"/>
  <c r="X91" i="2" s="1"/>
  <c r="Y91" i="2" s="1"/>
  <c r="Z91" i="2" s="1"/>
  <c r="X60" i="2"/>
  <c r="W62" i="2"/>
  <c r="S43" i="1"/>
  <c r="R43" i="1"/>
  <c r="P43" i="1"/>
  <c r="Q114" i="2"/>
  <c r="R114" i="2" s="1"/>
  <c r="R96" i="2"/>
  <c r="S91" i="1"/>
  <c r="R91" i="1"/>
  <c r="Q96" i="1"/>
  <c r="W137" i="1"/>
  <c r="Y67" i="2"/>
  <c r="X69" i="2"/>
  <c r="P124" i="1"/>
  <c r="S124" i="1"/>
  <c r="O114" i="1"/>
  <c r="P96" i="1"/>
  <c r="P124" i="2"/>
  <c r="S96" i="2"/>
  <c r="O114" i="2"/>
  <c r="P96" i="2"/>
  <c r="S127" i="2"/>
  <c r="U127" i="2"/>
  <c r="R127" i="2"/>
  <c r="Q128" i="2"/>
  <c r="X53" i="2"/>
  <c r="Y46" i="2"/>
  <c r="P43" i="2"/>
  <c r="S43" i="2"/>
  <c r="AH43" i="1"/>
  <c r="AG114" i="1"/>
  <c r="AH96" i="1"/>
  <c r="D14" i="1" l="1"/>
  <c r="D137" i="1" s="1"/>
  <c r="E14" i="1" s="1"/>
  <c r="E137" i="1" s="1"/>
  <c r="V96" i="2"/>
  <c r="V114" i="2" s="1"/>
  <c r="W96" i="2"/>
  <c r="W114" i="2" s="1"/>
  <c r="AH132" i="2"/>
  <c r="E14" i="2"/>
  <c r="E137" i="2" s="1"/>
  <c r="D139" i="2"/>
  <c r="Z98" i="2"/>
  <c r="Y103" i="2"/>
  <c r="D139" i="1"/>
  <c r="Y122" i="2"/>
  <c r="Y124" i="2" s="1"/>
  <c r="Z118" i="2"/>
  <c r="AH65" i="2"/>
  <c r="AH61" i="2"/>
  <c r="AH63" i="2"/>
  <c r="AH47" i="2"/>
  <c r="AH108" i="2"/>
  <c r="AH83" i="2"/>
  <c r="AH94" i="2"/>
  <c r="AH49" i="2"/>
  <c r="AH25" i="2"/>
  <c r="AH79" i="2"/>
  <c r="AH109" i="2"/>
  <c r="AH75" i="2"/>
  <c r="AH89" i="2"/>
  <c r="AH18" i="2"/>
  <c r="AH100" i="2"/>
  <c r="AH48" i="2"/>
  <c r="AH110" i="2"/>
  <c r="AH120" i="2"/>
  <c r="AH70" i="2"/>
  <c r="AH78" i="2"/>
  <c r="AH88" i="2"/>
  <c r="AH59" i="2"/>
  <c r="AH95" i="2"/>
  <c r="AH74" i="2"/>
  <c r="AH80" i="2"/>
  <c r="AH52" i="2"/>
  <c r="AH123" i="2"/>
  <c r="AH68" i="2"/>
  <c r="AH19" i="2"/>
  <c r="AH107" i="2"/>
  <c r="AH58" i="2"/>
  <c r="AH131" i="2"/>
  <c r="AH111" i="2"/>
  <c r="AH33" i="2"/>
  <c r="N96" i="1"/>
  <c r="N114" i="1" s="1"/>
  <c r="N134" i="1" s="1"/>
  <c r="AH29" i="2"/>
  <c r="AH90" i="2"/>
  <c r="AH84" i="2"/>
  <c r="AH28" i="2"/>
  <c r="AH39" i="2"/>
  <c r="AH35" i="2"/>
  <c r="AH121" i="2"/>
  <c r="AH87" i="2"/>
  <c r="AH34" i="2"/>
  <c r="AH101" i="2"/>
  <c r="AH76" i="2"/>
  <c r="AH24" i="2"/>
  <c r="AH41" i="2"/>
  <c r="AH23" i="2"/>
  <c r="AH99" i="2"/>
  <c r="AH51" i="2"/>
  <c r="AH20" i="2"/>
  <c r="N43" i="2"/>
  <c r="AH38" i="2"/>
  <c r="AH106" i="2"/>
  <c r="AH92" i="2"/>
  <c r="AH112" i="2"/>
  <c r="AH82" i="2"/>
  <c r="AH64" i="2"/>
  <c r="AH40" i="2"/>
  <c r="AH73" i="2"/>
  <c r="AH17" i="2"/>
  <c r="AH86" i="2"/>
  <c r="AH119" i="2"/>
  <c r="AH81" i="2"/>
  <c r="AH77" i="2"/>
  <c r="AH93" i="2"/>
  <c r="AH50" i="2"/>
  <c r="AH102" i="2"/>
  <c r="AH30" i="2"/>
  <c r="N43" i="1"/>
  <c r="AG43" i="2"/>
  <c r="AH43" i="2" s="1"/>
  <c r="W139" i="1"/>
  <c r="X14" i="1"/>
  <c r="Y60" i="2"/>
  <c r="X62" i="2"/>
  <c r="X96" i="2" s="1"/>
  <c r="X114" i="2" s="1"/>
  <c r="Z85" i="2"/>
  <c r="AA72" i="2"/>
  <c r="Y113" i="2"/>
  <c r="Z105" i="2"/>
  <c r="P114" i="1"/>
  <c r="O134" i="1"/>
  <c r="Q114" i="1"/>
  <c r="S96" i="1"/>
  <c r="R96" i="1"/>
  <c r="Y69" i="2"/>
  <c r="Z67" i="2"/>
  <c r="AA91" i="2"/>
  <c r="O134" i="2"/>
  <c r="S114" i="2"/>
  <c r="P114" i="2"/>
  <c r="U128" i="2"/>
  <c r="U134" i="2" s="1"/>
  <c r="U136" i="2" s="1"/>
  <c r="U137" i="2" s="1"/>
  <c r="V127" i="2"/>
  <c r="S128" i="2"/>
  <c r="R128" i="2"/>
  <c r="Q134" i="2"/>
  <c r="Z46" i="2"/>
  <c r="Y53" i="2"/>
  <c r="AH114" i="1"/>
  <c r="AG134" i="1"/>
  <c r="E139" i="1" l="1"/>
  <c r="F14" i="1"/>
  <c r="F137" i="1" s="1"/>
  <c r="AA118" i="2"/>
  <c r="Z122" i="2"/>
  <c r="Z124" i="2" s="1"/>
  <c r="Z103" i="2"/>
  <c r="AA98" i="2"/>
  <c r="F14" i="2"/>
  <c r="F137" i="2" s="1"/>
  <c r="E139" i="2"/>
  <c r="N136" i="1"/>
  <c r="N137" i="1" s="1"/>
  <c r="N139" i="1" s="1"/>
  <c r="P134" i="1"/>
  <c r="O136" i="1"/>
  <c r="X137" i="1"/>
  <c r="AA67" i="2"/>
  <c r="Z69" i="2"/>
  <c r="AA85" i="2"/>
  <c r="AB72" i="2"/>
  <c r="Z113" i="2"/>
  <c r="AA105" i="2"/>
  <c r="Q134" i="1"/>
  <c r="S114" i="1"/>
  <c r="R114" i="1"/>
  <c r="Z60" i="2"/>
  <c r="Y62" i="2"/>
  <c r="Y96" i="2" s="1"/>
  <c r="Y114" i="2" s="1"/>
  <c r="AB91" i="2"/>
  <c r="P134" i="2"/>
  <c r="O136" i="2"/>
  <c r="R134" i="2"/>
  <c r="Q136" i="2"/>
  <c r="S134" i="2"/>
  <c r="AA46" i="2"/>
  <c r="Z53" i="2"/>
  <c r="W127" i="2"/>
  <c r="V128" i="2"/>
  <c r="V134" i="2" s="1"/>
  <c r="V136" i="2" s="1"/>
  <c r="U139" i="2"/>
  <c r="V14" i="2"/>
  <c r="AH134" i="1"/>
  <c r="AG136" i="1"/>
  <c r="AA103" i="2" l="1"/>
  <c r="AB98" i="2"/>
  <c r="G14" i="2"/>
  <c r="G137" i="2" s="1"/>
  <c r="F139" i="2"/>
  <c r="AA122" i="2"/>
  <c r="AA124" i="2" s="1"/>
  <c r="AB118" i="2"/>
  <c r="F139" i="1"/>
  <c r="G14" i="1"/>
  <c r="G137" i="1" s="1"/>
  <c r="AB105" i="2"/>
  <c r="AA113" i="2"/>
  <c r="S134" i="1"/>
  <c r="R134" i="1"/>
  <c r="Q136" i="1"/>
  <c r="Y14" i="1"/>
  <c r="X139" i="1"/>
  <c r="AA60" i="2"/>
  <c r="Z62" i="2"/>
  <c r="Z96" i="2" s="1"/>
  <c r="Z114" i="2" s="1"/>
  <c r="AC72" i="2"/>
  <c r="AB85" i="2"/>
  <c r="O137" i="1"/>
  <c r="P136" i="1"/>
  <c r="AA69" i="2"/>
  <c r="AB67" i="2"/>
  <c r="AC91" i="2"/>
  <c r="P136" i="2"/>
  <c r="O137" i="2"/>
  <c r="AA53" i="2"/>
  <c r="AB46" i="2"/>
  <c r="X127" i="2"/>
  <c r="W128" i="2"/>
  <c r="W134" i="2" s="1"/>
  <c r="W136" i="2" s="1"/>
  <c r="V137" i="2"/>
  <c r="R136" i="2"/>
  <c r="Q137" i="2"/>
  <c r="S136" i="2"/>
  <c r="AH136" i="1"/>
  <c r="H14" i="1" l="1"/>
  <c r="H137" i="1" s="1"/>
  <c r="G139" i="1"/>
  <c r="H14" i="2"/>
  <c r="H137" i="2" s="1"/>
  <c r="G139" i="2"/>
  <c r="AB103" i="2"/>
  <c r="AC98" i="2"/>
  <c r="AC118" i="2"/>
  <c r="AB122" i="2"/>
  <c r="AB124" i="2" s="1"/>
  <c r="S136" i="1"/>
  <c r="Q137" i="1"/>
  <c r="R136" i="1"/>
  <c r="AC105" i="2"/>
  <c r="AB113" i="2"/>
  <c r="AD72" i="2"/>
  <c r="AC85" i="2"/>
  <c r="Y137" i="1"/>
  <c r="AC67" i="2"/>
  <c r="AB69" i="2"/>
  <c r="O139" i="1"/>
  <c r="P139" i="1" s="1"/>
  <c r="P137" i="1"/>
  <c r="AB60" i="2"/>
  <c r="AA62" i="2"/>
  <c r="AA96" i="2" s="1"/>
  <c r="AA114" i="2" s="1"/>
  <c r="AD91" i="2"/>
  <c r="O139" i="2"/>
  <c r="P139" i="2" s="1"/>
  <c r="P137" i="2"/>
  <c r="R137" i="2"/>
  <c r="Q139" i="2"/>
  <c r="S137" i="2"/>
  <c r="Y127" i="2"/>
  <c r="X128" i="2"/>
  <c r="X134" i="2" s="1"/>
  <c r="X136" i="2" s="1"/>
  <c r="AC46" i="2"/>
  <c r="AB53" i="2"/>
  <c r="W14" i="2"/>
  <c r="W137" i="2" s="1"/>
  <c r="V139" i="2"/>
  <c r="AC103" i="2" l="1"/>
  <c r="AD98" i="2"/>
  <c r="AD118" i="2"/>
  <c r="AC122" i="2"/>
  <c r="AC124" i="2" s="1"/>
  <c r="I14" i="2"/>
  <c r="I137" i="2" s="1"/>
  <c r="H139" i="2"/>
  <c r="I14" i="1"/>
  <c r="I137" i="1" s="1"/>
  <c r="H139" i="1"/>
  <c r="AC69" i="2"/>
  <c r="AD67" i="2"/>
  <c r="AD85" i="2"/>
  <c r="AE72" i="2"/>
  <c r="Q139" i="1"/>
  <c r="S137" i="1"/>
  <c r="R137" i="1"/>
  <c r="Y139" i="1"/>
  <c r="Z14" i="1"/>
  <c r="AC60" i="2"/>
  <c r="AB62" i="2"/>
  <c r="AB96" i="2" s="1"/>
  <c r="AB114" i="2" s="1"/>
  <c r="AC113" i="2"/>
  <c r="AD105" i="2"/>
  <c r="AE91" i="2"/>
  <c r="W139" i="2"/>
  <c r="X14" i="2"/>
  <c r="X137" i="2" s="1"/>
  <c r="Y128" i="2"/>
  <c r="Y134" i="2" s="1"/>
  <c r="Y136" i="2" s="1"/>
  <c r="Z127" i="2"/>
  <c r="AC53" i="2"/>
  <c r="AD46" i="2"/>
  <c r="R139" i="2"/>
  <c r="S139" i="2"/>
  <c r="I139" i="1" l="1"/>
  <c r="J14" i="1"/>
  <c r="J137" i="1" s="1"/>
  <c r="I139" i="2"/>
  <c r="J14" i="2"/>
  <c r="J137" i="2" s="1"/>
  <c r="J139" i="2" s="1"/>
  <c r="AE118" i="2"/>
  <c r="AD122" i="2"/>
  <c r="AD124" i="2" s="1"/>
  <c r="AE98" i="2"/>
  <c r="AD103" i="2"/>
  <c r="AD60" i="2"/>
  <c r="AC62" i="2"/>
  <c r="AC96" i="2" s="1"/>
  <c r="AC114" i="2" s="1"/>
  <c r="AE85" i="2"/>
  <c r="AF72" i="2"/>
  <c r="AD113" i="2"/>
  <c r="AE105" i="2"/>
  <c r="Z137" i="1"/>
  <c r="AD69" i="2"/>
  <c r="AE67" i="2"/>
  <c r="S139" i="1"/>
  <c r="R139" i="1"/>
  <c r="AF91" i="2"/>
  <c r="Z128" i="2"/>
  <c r="Z134" i="2" s="1"/>
  <c r="Z136" i="2" s="1"/>
  <c r="AA127" i="2"/>
  <c r="Y14" i="2"/>
  <c r="Y137" i="2" s="1"/>
  <c r="X139" i="2"/>
  <c r="AD53" i="2"/>
  <c r="AE46" i="2"/>
  <c r="AG91" i="2"/>
  <c r="AG72" i="2"/>
  <c r="AF118" i="2" l="1"/>
  <c r="AE122" i="2"/>
  <c r="AE124" i="2" s="1"/>
  <c r="AE103" i="2"/>
  <c r="AF98" i="2"/>
  <c r="J139" i="1"/>
  <c r="K14" i="1"/>
  <c r="K137" i="1" s="1"/>
  <c r="AG85" i="2"/>
  <c r="AH85" i="2" s="1"/>
  <c r="AH72" i="2"/>
  <c r="Z139" i="1"/>
  <c r="AA14" i="1"/>
  <c r="AA137" i="1" s="1"/>
  <c r="AE60" i="2"/>
  <c r="AD62" i="2"/>
  <c r="AD96" i="2" s="1"/>
  <c r="AD114" i="2" s="1"/>
  <c r="AF67" i="2"/>
  <c r="AE69" i="2"/>
  <c r="AF105" i="2"/>
  <c r="AE113" i="2"/>
  <c r="AF85" i="2"/>
  <c r="AH91" i="2"/>
  <c r="Y139" i="2"/>
  <c r="Z14" i="2"/>
  <c r="Z137" i="2" s="1"/>
  <c r="AE53" i="2"/>
  <c r="AF46" i="2"/>
  <c r="AA128" i="2"/>
  <c r="AA134" i="2" s="1"/>
  <c r="AA136" i="2" s="1"/>
  <c r="AB127" i="2"/>
  <c r="AG105" i="2"/>
  <c r="AG118" i="2"/>
  <c r="AG98" i="2"/>
  <c r="AG67" i="2"/>
  <c r="AG46" i="2"/>
  <c r="AG103" i="2" l="1"/>
  <c r="AH103" i="2" s="1"/>
  <c r="AH98" i="2"/>
  <c r="AG122" i="2"/>
  <c r="AH118" i="2"/>
  <c r="L14" i="1"/>
  <c r="L137" i="1" s="1"/>
  <c r="K139" i="1"/>
  <c r="AF103" i="2"/>
  <c r="AF122" i="2"/>
  <c r="AF124" i="2" s="1"/>
  <c r="AG69" i="2"/>
  <c r="AH69" i="2" s="1"/>
  <c r="AH67" i="2"/>
  <c r="AG113" i="2"/>
  <c r="AH113" i="2" s="1"/>
  <c r="AH105" i="2"/>
  <c r="AA139" i="1"/>
  <c r="AB14" i="1"/>
  <c r="AB137" i="1" s="1"/>
  <c r="AF69" i="2"/>
  <c r="AF113" i="2"/>
  <c r="AE62" i="2"/>
  <c r="AE96" i="2" s="1"/>
  <c r="AE114" i="2" s="1"/>
  <c r="AF60" i="2"/>
  <c r="AG53" i="2"/>
  <c r="AH46" i="2"/>
  <c r="Z139" i="2"/>
  <c r="AA14" i="2"/>
  <c r="AA137" i="2" s="1"/>
  <c r="AB128" i="2"/>
  <c r="AB134" i="2" s="1"/>
  <c r="AB136" i="2" s="1"/>
  <c r="AC127" i="2"/>
  <c r="AF53" i="2"/>
  <c r="AG60" i="2"/>
  <c r="M14" i="1" l="1"/>
  <c r="M137" i="1" s="1"/>
  <c r="M139" i="1" s="1"/>
  <c r="L139" i="1"/>
  <c r="AG124" i="2"/>
  <c r="AH124" i="2" s="1"/>
  <c r="AH122" i="2"/>
  <c r="AG62" i="2"/>
  <c r="AH60" i="2"/>
  <c r="AF62" i="2"/>
  <c r="AF96" i="2" s="1"/>
  <c r="AF114" i="2" s="1"/>
  <c r="AC14" i="1"/>
  <c r="AC137" i="1" s="1"/>
  <c r="AB139" i="1"/>
  <c r="AB14" i="2"/>
  <c r="AB137" i="2" s="1"/>
  <c r="AA139" i="2"/>
  <c r="AH53" i="2"/>
  <c r="AC128" i="2"/>
  <c r="AC134" i="2" s="1"/>
  <c r="AC136" i="2" s="1"/>
  <c r="AD127" i="2"/>
  <c r="AD14" i="1" l="1"/>
  <c r="AD137" i="1" s="1"/>
  <c r="AC139" i="1"/>
  <c r="AH62" i="2"/>
  <c r="AG96" i="2"/>
  <c r="AB139" i="2"/>
  <c r="AC14" i="2"/>
  <c r="AC137" i="2" s="1"/>
  <c r="AD128" i="2"/>
  <c r="AD134" i="2" s="1"/>
  <c r="AD136" i="2" s="1"/>
  <c r="AE127" i="2"/>
  <c r="AG114" i="2" l="1"/>
  <c r="AH114" i="2" s="1"/>
  <c r="AH96" i="2"/>
  <c r="AD139" i="1"/>
  <c r="AE14" i="1"/>
  <c r="AE137" i="1" s="1"/>
  <c r="AE128" i="2"/>
  <c r="AE134" i="2" s="1"/>
  <c r="AE136" i="2" s="1"/>
  <c r="AF127" i="2"/>
  <c r="AD14" i="2"/>
  <c r="AD137" i="2" s="1"/>
  <c r="AC139" i="2"/>
  <c r="AG127" i="2"/>
  <c r="AF14" i="1" l="1"/>
  <c r="AE139" i="1"/>
  <c r="AG128" i="2"/>
  <c r="AH127" i="2"/>
  <c r="AF128" i="2"/>
  <c r="AF134" i="2" s="1"/>
  <c r="AF136" i="2" s="1"/>
  <c r="AD139" i="2"/>
  <c r="AE14" i="2"/>
  <c r="AE137" i="2" s="1"/>
  <c r="AF137" i="1" l="1"/>
  <c r="AF139" i="1" s="1"/>
  <c r="AG14" i="1"/>
  <c r="AH128" i="2"/>
  <c r="AG134" i="2"/>
  <c r="AE139" i="2"/>
  <c r="AF14" i="2"/>
  <c r="AG14" i="2"/>
  <c r="AH14" i="1" l="1"/>
  <c r="AG137" i="1"/>
  <c r="AH14" i="2"/>
  <c r="AF137" i="2"/>
  <c r="AF139" i="2" s="1"/>
  <c r="AH134" i="2"/>
  <c r="AG136" i="2"/>
  <c r="AH137" i="1" l="1"/>
  <c r="AG139" i="1"/>
  <c r="AH139" i="1" s="1"/>
  <c r="AH136" i="2"/>
  <c r="AG137" i="2"/>
  <c r="AH137" i="2" l="1"/>
  <c r="AG139" i="2"/>
  <c r="AH139" i="2" s="1"/>
  <c r="N68" i="2"/>
  <c r="N69" i="2" l="1"/>
  <c r="N96" i="2" s="1"/>
  <c r="N114" i="2" s="1"/>
  <c r="N134" i="2" s="1"/>
  <c r="N136" i="2" s="1"/>
  <c r="N137" i="2" s="1"/>
  <c r="N13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K12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Usuario: CADA DIRECTOR DEBE INGRESAR ESTE DATO AL CIERRE DE MES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Q12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Usuario: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ESTE ES EL DATO PRESUPUESTADO POR CADA DIRECTOR </t>
        </r>
      </text>
    </comment>
  </commentList>
</comments>
</file>

<file path=xl/sharedStrings.xml><?xml version="1.0" encoding="utf-8"?>
<sst xmlns="http://schemas.openxmlformats.org/spreadsheetml/2006/main" count="359" uniqueCount="171">
  <si>
    <t>Fundación Ciudad del Niño</t>
  </si>
  <si>
    <t>FORMULARIO</t>
  </si>
  <si>
    <t>Código</t>
  </si>
  <si>
    <t>F-DAF-037</t>
  </si>
  <si>
    <t>Administracion Central</t>
  </si>
  <si>
    <t>Página</t>
  </si>
  <si>
    <t>1 de 2</t>
  </si>
  <si>
    <t>PRESUPUESTOS DE PROGRAMAS</t>
  </si>
  <si>
    <t>Versión</t>
  </si>
  <si>
    <t>Fecha Rev.</t>
  </si>
  <si>
    <t>19.OCT.2022</t>
  </si>
  <si>
    <t>Programa: PRM Ciudad del Niño BBBBB</t>
  </si>
  <si>
    <t>Código FCN</t>
  </si>
  <si>
    <t>Código SENAME</t>
  </si>
  <si>
    <t>Línea        (P.D° RPA)</t>
  </si>
  <si>
    <t>P.D°</t>
  </si>
  <si>
    <t>(*): Estos datos deben ser llenados por cada programa</t>
  </si>
  <si>
    <t>Plazas</t>
  </si>
  <si>
    <t>Interv. 80 bis</t>
  </si>
  <si>
    <t>Región</t>
  </si>
  <si>
    <t>XIII</t>
  </si>
  <si>
    <t>Subvención</t>
  </si>
  <si>
    <t>Subv. Mes</t>
  </si>
  <si>
    <t>Subv. Año</t>
  </si>
  <si>
    <t>Aporte Subvención</t>
  </si>
  <si>
    <t>Subv. 80 bis Mes</t>
  </si>
  <si>
    <t>Subv. 80 bis Año</t>
  </si>
  <si>
    <t>INGRESOS Y GASTOS REALES ENERO / OCTUBRE DE 2022</t>
  </si>
  <si>
    <t>PRESUPUESTO DE INGRESOS Y GASTOS ENERO / DICIEMBRE DE 2023</t>
  </si>
  <si>
    <t>Cuenta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</si>
  <si>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</si>
  <si>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</si>
  <si>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</si>
  <si>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</si>
  <si>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</si>
  <si>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</si>
  <si>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</si>
  <si>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</si>
  <si>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</si>
  <si>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</si>
  <si>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</si>
  <si>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</si>
  <si>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Total</t>
  </si>
  <si>
    <t>Prom. Mes</t>
  </si>
  <si>
    <t>%</t>
  </si>
  <si>
    <t>Ppto. Mes</t>
  </si>
  <si>
    <t>Diferencia</t>
  </si>
  <si>
    <t>Fundamento de lo presupuestado</t>
  </si>
  <si>
    <t>Ingresos</t>
  </si>
  <si>
    <t>SALDO INICIAL</t>
  </si>
  <si>
    <t>1 TRANSFERENCIAS</t>
  </si>
  <si>
    <t>  1.1 SUBVENCIÓN</t>
  </si>
  <si>
    <t>  1.2 ANTICIPO DE SUBVENCIÓN</t>
  </si>
  <si>
    <t>  1.3 REMESA SOBREATENCIONES / INTERV. 80 BIS</t>
  </si>
  <si>
    <t>Se harán 6 Informes Periciales por mes.  Se consideró el 60% del pago</t>
  </si>
  <si>
    <t>TOTAL 1 TRANSFERENCIAS</t>
  </si>
  <si>
    <t>2 OTROS APORTES DEL SENAME</t>
  </si>
  <si>
    <t>  2.1 AGUINALDOS Y BONOS ESPECIALES</t>
  </si>
  <si>
    <t>  2.2 OTROS APORTES</t>
  </si>
  <si>
    <t>TOTAL 2 OTROS APORTES DEL SENAME</t>
  </si>
  <si>
    <t>3 INGRESOS DISTINTOS AL SENAME</t>
  </si>
  <si>
    <t>  3.1 DONACIONES Y APORTES DE TERCEROS</t>
  </si>
  <si>
    <t>  3.2 OTROS</t>
  </si>
  <si>
    <t>TOTAL 3 INGRESOS DISTINTOS AL SENAME</t>
  </si>
  <si>
    <t>4 INGRESOS POR INTERESES Y RESCATES DAP</t>
  </si>
  <si>
    <t>  4.1 INTERESES POR DEPÓSITOS A PLAZO</t>
  </si>
  <si>
    <t>  4.2 RESCATE DEL FONDO DAP</t>
  </si>
  <si>
    <t>TOTAL 4 INGRESOS POR INTERESES Y RESCATES DAP</t>
  </si>
  <si>
    <t>5 OTROS INGRESOS</t>
  </si>
  <si>
    <t>  5.1 PRESTAMOS INSTITUCIONALES</t>
  </si>
  <si>
    <t>  5.2 APORTES INSTITUCIONALES</t>
  </si>
  <si>
    <t>  5.3 INGRESOS TRANSITORIOS(P)</t>
  </si>
  <si>
    <t>TOTAL 5 OTROS INGRESOS</t>
  </si>
  <si>
    <t>TOTAL INGRESOS</t>
  </si>
  <si>
    <t>6 PERSONAL</t>
  </si>
  <si>
    <t>  6.1 SUELDOS LÍQUIDOS</t>
  </si>
  <si>
    <t>  6.2 HONORARIOS</t>
  </si>
  <si>
    <t>  6.3 IMPOSICIONES</t>
  </si>
  <si>
    <t>  6.4 IMPUESTO DE 2ª CATEGORÍA</t>
  </si>
  <si>
    <t>  6.5 IMPUESTO ÚNICO</t>
  </si>
  <si>
    <t>  6.6 AGUINALDOS Y BONOS ESPECIALES</t>
  </si>
  <si>
    <t>  6.7 XXXX</t>
  </si>
  <si>
    <t>TOTAL 6 PERSONAL</t>
  </si>
  <si>
    <t>7 OPERACIÓN</t>
  </si>
  <si>
    <t>  7.1 FUNCIONAMIENTO</t>
  </si>
  <si>
    <t>    7.1.1 COSUMOS BÁSICOS</t>
  </si>
  <si>
    <t>       7.1.1.1 AGUA</t>
  </si>
  <si>
    <t>       7.1.1.2 GAS Y LEÑA</t>
  </si>
  <si>
    <t>       7.1.1.3 ELECTRICIDAD</t>
  </si>
  <si>
    <t>       7.1.1.4 TELEFONO</t>
  </si>
  <si>
    <t>    TOTAL 7.1.1 COSUMOS BÁSICOS</t>
  </si>
  <si>
    <t>    7.1.2 ARRIENDO INMUEBLE</t>
  </si>
  <si>
    <t>    7.1.3 MATERIALES DE OFICINA</t>
  </si>
  <si>
    <t>    7.1.4 MATERIALES Y UTILES DE ASEO</t>
  </si>
  <si>
    <t>    7.1.5 MANTENCIÓN Y REPARACIONES</t>
  </si>
  <si>
    <t>       7.1.5.1 MANTENCIÓN DE INMUEBLES</t>
  </si>
  <si>
    <t>       7.1.5.2 MANTENCIÓN DE MUEBLES Y EQUIPOS</t>
  </si>
  <si>
    <t>    TOTAL 7.1.5 MANTENCIÓN Y REPARACIONES</t>
  </si>
  <si>
    <t>    7.1.6 COMBUSTIBLES Y LUBRICANTES</t>
  </si>
  <si>
    <t>    7.1.7 SERVICIOS GENERALES</t>
  </si>
  <si>
    <t>       7.1.7.1 SALAS CUNA</t>
  </si>
  <si>
    <t>       7.1.7.2 INTERNET</t>
  </si>
  <si>
    <t>       7.1.7.3 CORREO</t>
  </si>
  <si>
    <t>       7.1.7.4 CARGOS BANCARIOS</t>
  </si>
  <si>
    <t>       7.1.7.5 ALARMA</t>
  </si>
  <si>
    <t>       7.1.7.6 EVALUACIÓN PSICOLÓGICA LABORAL</t>
  </si>
  <si>
    <t>       7.1.7.7 GASTOS NOTARIALES</t>
  </si>
  <si>
    <t>       7.1.7.8 DERECHOS MUNICIPALES</t>
  </si>
  <si>
    <t>       7.1.7.9 SERVICIOS FUNERARIOS</t>
  </si>
  <si>
    <t>       7.1.7.10 REGISTRO CIVIL</t>
  </si>
  <si>
    <t>       7.1.7.11 TV CABLE</t>
  </si>
  <si>
    <t>       7.1.7.12 PERMISOS DE CIRCULACION DE VEHICULOS</t>
  </si>
  <si>
    <t>       7.1.7.13 REVISION TECNICA DE VEHICULOS</t>
  </si>
  <si>
    <t>    TOTAL 7.1.7 SERVICIOS GENERALES</t>
  </si>
  <si>
    <t>    7.1.8 VESTUARIO Y CALZADO</t>
  </si>
  <si>
    <t>    7.1.9 FONDO A RENDIR</t>
  </si>
  <si>
    <t>    7.1.10 CAJA CHICA</t>
  </si>
  <si>
    <t>    7.1.11 OTROS MATERIALES E INSUMOS</t>
  </si>
  <si>
    <t>    7.1.12 TRASPASOS TRANSITORIOS</t>
  </si>
  <si>
    <t>    7.1.13 TRASPASOS A LA ADMINISTRACIÓN CENTRAL</t>
  </si>
  <si>
    <t>    7.1.14 DEVOLUCIÓN DE FONDOS AL SENAME</t>
  </si>
  <si>
    <t>    7.1.15 OTROS TRASPASOS TRANSITORIOS (P)</t>
  </si>
  <si>
    <t>    7.1.16 OTROS GASTOS</t>
  </si>
  <si>
    <t>    7.1.17 REVERSA TRASPASO TRANSITORIO (P)</t>
  </si>
  <si>
    <t>  TOTAL 7.1 FUNCIONAMIENTO</t>
  </si>
  <si>
    <t>  7.2 APOYO TÉCNICO</t>
  </si>
  <si>
    <t>    7.2.1 ALIMENTACIÓN APOYO TÉCNICO</t>
  </si>
  <si>
    <t>    7.2.2 AUTOCUIDADO APOYO TÉCNICO</t>
  </si>
  <si>
    <t>    7.2.3 CAPACITACIÓN APOYO TÉCNICO</t>
  </si>
  <si>
    <t>    7.2.4 MATERIALES E INSUMOS TÉCNICOS</t>
  </si>
  <si>
    <t>    7.2.5 MOVILIZACIÓN APOYO TÉCNICO</t>
  </si>
  <si>
    <t>  TOTAL 7.2 APOYO TÉCNICO</t>
  </si>
  <si>
    <t>  7.3 APOYO A BENEFICIARIOS</t>
  </si>
  <si>
    <t>    7.3.1 ALIMENTACIÓN BENEFICIARIOS</t>
  </si>
  <si>
    <t>    7.3.2 AYUDA INTRAFAMILIAR</t>
  </si>
  <si>
    <t>    7.3.3 CAPACITACIÓN BENEFICIARIOS</t>
  </si>
  <si>
    <t>    7.3.4 DEPORTES Y RECREACIÓN</t>
  </si>
  <si>
    <t>    7.3.5 EDUCACIÓN</t>
  </si>
  <si>
    <t>    7.3.6 MOVILIZACIÓN BENEFICIARIOS</t>
  </si>
  <si>
    <t>    7.3.7 SALUD E HIGIENE</t>
  </si>
  <si>
    <t>    7.3.8 VESTUARIO Y CALZADO BENFICIARIOS</t>
  </si>
  <si>
    <t>  TOTAL 7.3 APOYO A BENEFICIARIOS</t>
  </si>
  <si>
    <t>TOTAL 7 OPERACIÓN</t>
  </si>
  <si>
    <t>8 INVERSIÓN</t>
  </si>
  <si>
    <t>  8.1 EQUIPAMIENTO</t>
  </si>
  <si>
    <t>    8.1.1 EQUIPAMIENTO DE MUEBLES Y ELECTRODOMESTICOS</t>
  </si>
  <si>
    <t>    8.1.2 EQUIPAMIENTO DE HERRAMIENTAS</t>
  </si>
  <si>
    <t>    8.1.3 EQUIPAMIENTO DE MATERIAL TÉCNICO</t>
  </si>
  <si>
    <t>    8.1.4 EQUIPAMIENTO DE EQUIPOS COMPUTACIONALES</t>
  </si>
  <si>
    <t>  TOTAL 8.1 EQUIPAMIENTO</t>
  </si>
  <si>
    <t>  8.2 INFRAESTRUCTURA</t>
  </si>
  <si>
    <t>TOTAL 8 INVERSIÓN</t>
  </si>
  <si>
    <t>9 PAGO PROVISIÓN POR INDEMNIZACIONES</t>
  </si>
  <si>
    <t>  9.1 PAGO PROVISION DE INDEMNIZACIONES</t>
  </si>
  <si>
    <t>TOTAL 9 PAGO PROVISIÓN POR INDEMNIZACIONES</t>
  </si>
  <si>
    <t>10 GASTOS DE INVERSIÓN DAP</t>
  </si>
  <si>
    <t>  10.1 DEPÓSITOS A PLAZO</t>
  </si>
  <si>
    <t>TOTAL 10 GASTOS DE INVERSIÓN DAP</t>
  </si>
  <si>
    <t>TOTAL EGRESOS</t>
  </si>
  <si>
    <t>FLUJO NETO EFECTIVO</t>
  </si>
  <si>
    <t>SALDO ANTES DEL FINANCIAMIENTO</t>
  </si>
  <si>
    <t>NECESIDAD DE FINANCIAMIENTO</t>
  </si>
  <si>
    <t>SALDO DESPUES DEL FINANCIAMIENTO</t>
  </si>
  <si>
    <t>2 de 2</t>
  </si>
  <si>
    <t>Programa: XXXXXXXXX</t>
  </si>
  <si>
    <t>INGRESOS Y GASTOS REALES ENERO / OCTUBRE 2022</t>
  </si>
  <si>
    <t>Ene</t>
  </si>
  <si>
    <t>Feb</t>
  </si>
  <si>
    <t>Promedio mensual</t>
  </si>
  <si>
    <t>Criterio de lo presupuestado</t>
  </si>
  <si>
    <t>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</si>
</sst>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_);[Red]\(\$#,##0\)"/>
    <numFmt numFmtId="165" formatCode="0.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wrapText="1"/>
    </xf>
    <xf numFmtId="164" fontId="3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3" borderId="4" xfId="0" applyNumberFormat="1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164" fontId="5" fillId="7" borderId="4" xfId="0" applyNumberFormat="1" applyFont="1" applyFill="1" applyBorder="1" applyAlignment="1">
      <alignment vertical="center"/>
    </xf>
    <xf numFmtId="164" fontId="3" fillId="7" borderId="4" xfId="0" applyNumberFormat="1" applyFont="1" applyFill="1" applyBorder="1" applyAlignment="1">
      <alignment vertical="center"/>
    </xf>
    <xf numFmtId="164" fontId="9" fillId="3" borderId="4" xfId="0" applyNumberFormat="1" applyFont="1" applyFill="1" applyBorder="1" applyAlignment="1">
      <alignment vertical="center"/>
    </xf>
    <xf numFmtId="164" fontId="9" fillId="2" borderId="4" xfId="0" applyNumberFormat="1" applyFont="1" applyFill="1" applyBorder="1" applyAlignment="1">
      <alignment vertical="center"/>
    </xf>
    <xf numFmtId="164" fontId="9" fillId="7" borderId="4" xfId="0" applyNumberFormat="1" applyFont="1" applyFill="1" applyBorder="1" applyAlignment="1">
      <alignment vertical="center"/>
    </xf>
    <xf numFmtId="164" fontId="5" fillId="8" borderId="4" xfId="0" applyNumberFormat="1" applyFont="1" applyFill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Continuous" vertical="center"/>
    </xf>
    <xf numFmtId="0" fontId="8" fillId="6" borderId="8" xfId="0" applyFont="1" applyFill="1" applyBorder="1" applyAlignment="1">
      <alignment horizontal="centerContinuous"/>
    </xf>
    <xf numFmtId="0" fontId="8" fillId="6" borderId="9" xfId="0" applyFont="1" applyFill="1" applyBorder="1" applyAlignment="1">
      <alignment horizontal="centerContinuous"/>
    </xf>
    <xf numFmtId="0" fontId="8" fillId="6" borderId="8" xfId="0" applyFont="1" applyFill="1" applyBorder="1" applyAlignment="1">
      <alignment horizontal="centerContinuous" vertical="center"/>
    </xf>
    <xf numFmtId="0" fontId="8" fillId="6" borderId="9" xfId="0" applyFont="1" applyFill="1" applyBorder="1" applyAlignment="1">
      <alignment horizontal="centerContinuous" vertical="center"/>
    </xf>
    <xf numFmtId="0" fontId="0" fillId="6" borderId="9" xfId="0" applyFill="1" applyBorder="1" applyAlignment="1">
      <alignment horizontal="centerContinuous"/>
    </xf>
    <xf numFmtId="165" fontId="9" fillId="3" borderId="4" xfId="1" applyNumberFormat="1" applyFont="1" applyFill="1" applyBorder="1" applyAlignment="1">
      <alignment horizontal="center" vertical="center"/>
    </xf>
    <xf numFmtId="165" fontId="6" fillId="8" borderId="4" xfId="1" applyNumberFormat="1" applyFont="1" applyFill="1" applyBorder="1" applyAlignment="1">
      <alignment horizontal="center" vertical="center"/>
    </xf>
    <xf numFmtId="165" fontId="6" fillId="3" borderId="4" xfId="1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vertical="center"/>
    </xf>
    <xf numFmtId="165" fontId="6" fillId="2" borderId="4" xfId="1" applyNumberFormat="1" applyFont="1" applyFill="1" applyBorder="1" applyAlignment="1">
      <alignment horizontal="center" vertical="center"/>
    </xf>
    <xf numFmtId="165" fontId="9" fillId="2" borderId="4" xfId="1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 wrapText="1"/>
    </xf>
    <xf numFmtId="165" fontId="8" fillId="0" borderId="0" xfId="1" applyNumberFormat="1" applyFont="1" applyFill="1" applyAlignment="1">
      <alignment horizontal="center" vertical="center" wrapText="1"/>
    </xf>
    <xf numFmtId="164" fontId="5" fillId="9" borderId="4" xfId="0" applyNumberFormat="1" applyFont="1" applyFill="1" applyBorder="1" applyAlignment="1">
      <alignment vertical="center"/>
    </xf>
    <xf numFmtId="0" fontId="12" fillId="0" borderId="2" xfId="0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left"/>
    </xf>
    <xf numFmtId="49" fontId="12" fillId="8" borderId="2" xfId="0" applyNumberFormat="1" applyFont="1" applyFill="1" applyBorder="1" applyAlignment="1">
      <alignment horizontal="left" vertical="center"/>
    </xf>
    <xf numFmtId="0" fontId="10" fillId="0" borderId="2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165" fontId="8" fillId="0" borderId="4" xfId="1" applyNumberFormat="1" applyFont="1" applyBorder="1" applyAlignment="1">
      <alignment horizontal="center" vertical="center"/>
    </xf>
    <xf numFmtId="0" fontId="0" fillId="0" borderId="4" xfId="0" applyBorder="1"/>
    <xf numFmtId="165" fontId="8" fillId="8" borderId="4" xfId="1" applyNumberFormat="1" applyFont="1" applyFill="1" applyBorder="1" applyAlignment="1">
      <alignment horizontal="center" vertical="center"/>
    </xf>
    <xf numFmtId="164" fontId="3" fillId="9" borderId="4" xfId="0" applyNumberFormat="1" applyFont="1" applyFill="1" applyBorder="1" applyAlignment="1">
      <alignment vertical="center"/>
    </xf>
    <xf numFmtId="164" fontId="5" fillId="8" borderId="4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left"/>
    </xf>
    <xf numFmtId="164" fontId="3" fillId="0" borderId="4" xfId="0" applyNumberFormat="1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165" fontId="8" fillId="2" borderId="4" xfId="1" applyNumberFormat="1" applyFont="1" applyFill="1" applyBorder="1" applyAlignment="1">
      <alignment horizontal="center" vertical="center"/>
    </xf>
    <xf numFmtId="9" fontId="0" fillId="0" borderId="0" xfId="0" applyNumberFormat="1"/>
    <xf numFmtId="0" fontId="16" fillId="10" borderId="4" xfId="0" applyFont="1" applyFill="1" applyBorder="1"/>
    <xf numFmtId="0" fontId="17" fillId="10" borderId="4" xfId="0" applyFont="1" applyFill="1" applyBorder="1"/>
    <xf numFmtId="0" fontId="17" fillId="10" borderId="4" xfId="0" applyFont="1" applyFill="1" applyBorder="1" applyAlignment="1">
      <alignment horizontal="left"/>
    </xf>
    <xf numFmtId="0" fontId="18" fillId="10" borderId="11" xfId="0" applyFont="1" applyFill="1" applyBorder="1" applyAlignment="1">
      <alignment horizontal="center"/>
    </xf>
    <xf numFmtId="0" fontId="18" fillId="10" borderId="12" xfId="0" applyFont="1" applyFill="1" applyBorder="1"/>
    <xf numFmtId="0" fontId="18" fillId="10" borderId="13" xfId="0" applyFont="1" applyFill="1" applyBorder="1"/>
    <xf numFmtId="0" fontId="21" fillId="10" borderId="12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AH139"/>
  <sheetViews>
    <sheetView workbookViewId="0">
      <selection activeCell="B16" sqref="B16"/>
    </sheetView>
  </sheetViews>
  <sheetFormatPr defaultColWidth="11.42578125" defaultRowHeight="15"/>
  <cols>
    <col min="1" max="1" width="51.42578125" customWidth="1"/>
    <col min="2" max="6" width="11.42578125" bestFit="1" customWidth="1"/>
    <col min="7" max="7" width="12.7109375" customWidth="1"/>
    <col min="8" max="13" width="11.42578125" bestFit="1" customWidth="1"/>
    <col min="14" max="14" width="12.42578125" bestFit="1" customWidth="1"/>
    <col min="15" max="15" width="11.42578125" customWidth="1"/>
    <col min="16" max="16" width="8.140625" customWidth="1"/>
    <col min="17" max="17" width="11.85546875" customWidth="1"/>
    <col min="18" max="18" width="8.140625" customWidth="1"/>
    <col min="19" max="19" width="11.7109375" customWidth="1"/>
    <col min="20" max="20" width="32.28515625" customWidth="1"/>
    <col min="21" max="31" width="11.42578125" bestFit="1" customWidth="1"/>
    <col min="32" max="32" width="11.7109375" bestFit="1" customWidth="1"/>
    <col min="33" max="33" width="12.42578125" bestFit="1" customWidth="1"/>
    <col min="34" max="34" width="8.42578125" customWidth="1"/>
  </cols>
  <sheetData>
    <row r="2" spans="1:34">
      <c r="A2" s="70" t="s">
        <v>0</v>
      </c>
      <c r="B2" s="80" t="s">
        <v>1</v>
      </c>
      <c r="C2" s="80"/>
      <c r="D2" s="80"/>
      <c r="E2" s="80"/>
      <c r="F2" s="67" t="s">
        <v>2</v>
      </c>
      <c r="G2" s="67" t="s">
        <v>3</v>
      </c>
    </row>
    <row r="3" spans="1:34">
      <c r="A3" s="73" t="s">
        <v>4</v>
      </c>
      <c r="B3" s="80"/>
      <c r="C3" s="80"/>
      <c r="D3" s="80"/>
      <c r="E3" s="80"/>
      <c r="F3" s="68" t="s">
        <v>5</v>
      </c>
      <c r="G3" s="68" t="s">
        <v>6</v>
      </c>
    </row>
    <row r="4" spans="1:34">
      <c r="A4" s="71"/>
      <c r="B4" s="81" t="s">
        <v>7</v>
      </c>
      <c r="C4" s="81"/>
      <c r="D4" s="81"/>
      <c r="E4" s="81"/>
      <c r="F4" s="68" t="s">
        <v>8</v>
      </c>
      <c r="G4" s="69">
        <v>0</v>
      </c>
    </row>
    <row r="5" spans="1:34">
      <c r="A5" s="72"/>
      <c r="B5" s="81"/>
      <c r="C5" s="81"/>
      <c r="D5" s="81"/>
      <c r="E5" s="81"/>
      <c r="F5" s="68" t="s">
        <v>9</v>
      </c>
      <c r="G5" s="68" t="s">
        <v>10</v>
      </c>
    </row>
    <row r="6" spans="1:34" ht="24.95" customHeight="1"/>
    <row r="7" spans="1:34" ht="30.95" customHeight="1">
      <c r="A7" s="15" t="s">
        <v>11</v>
      </c>
      <c r="B7" s="18" t="s">
        <v>12</v>
      </c>
      <c r="C7" s="16">
        <v>375</v>
      </c>
      <c r="D7" s="20" t="s">
        <v>13</v>
      </c>
      <c r="E7" s="16">
        <v>1131890</v>
      </c>
      <c r="F7" s="25" t="s">
        <v>14</v>
      </c>
      <c r="G7" s="16" t="s">
        <v>15</v>
      </c>
      <c r="H7" s="82" t="s">
        <v>16</v>
      </c>
      <c r="I7" s="83"/>
      <c r="J7" s="83"/>
    </row>
    <row r="8" spans="1:34" ht="20.100000000000001" customHeight="1">
      <c r="B8" s="19" t="s">
        <v>17</v>
      </c>
      <c r="C8" s="16">
        <v>75</v>
      </c>
      <c r="D8" s="21" t="s">
        <v>18</v>
      </c>
      <c r="E8" s="16">
        <v>6</v>
      </c>
      <c r="F8" s="22" t="s">
        <v>19</v>
      </c>
      <c r="G8" s="17" t="s">
        <v>20</v>
      </c>
    </row>
    <row r="9" spans="1:34" ht="23.25">
      <c r="A9" s="1"/>
      <c r="B9" s="19" t="s">
        <v>21</v>
      </c>
      <c r="C9" s="3">
        <v>136224</v>
      </c>
      <c r="D9" s="21" t="s">
        <v>22</v>
      </c>
      <c r="E9" s="3">
        <f>C9*C8</f>
        <v>10216800</v>
      </c>
      <c r="F9" s="22" t="s">
        <v>23</v>
      </c>
      <c r="G9" s="3">
        <f>E9*12</f>
        <v>122601600</v>
      </c>
      <c r="O9" s="1"/>
      <c r="P9" s="1"/>
      <c r="Q9" s="1"/>
      <c r="R9" s="1"/>
      <c r="S9" s="1"/>
      <c r="T9" s="1"/>
    </row>
    <row r="10" spans="1:34" ht="33">
      <c r="A10" s="1"/>
      <c r="B10" s="45" t="s">
        <v>24</v>
      </c>
      <c r="C10" s="46"/>
      <c r="D10" s="23" t="s">
        <v>25</v>
      </c>
      <c r="E10" s="3"/>
      <c r="F10" s="24" t="s">
        <v>26</v>
      </c>
      <c r="G10" s="3">
        <f>E10*12</f>
        <v>0</v>
      </c>
      <c r="O10" s="1"/>
      <c r="P10" s="1"/>
      <c r="Q10" s="1"/>
      <c r="R10" s="1"/>
      <c r="S10" s="1"/>
      <c r="T10" s="1"/>
    </row>
    <row r="11" spans="1:34" ht="23.25">
      <c r="A11" s="1"/>
      <c r="B11" s="32" t="s">
        <v>27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  <c r="O11" s="1"/>
      <c r="P11" s="1"/>
      <c r="Q11" s="1"/>
      <c r="R11" s="1"/>
      <c r="S11" s="1"/>
      <c r="T11" s="1"/>
      <c r="U11" s="32" t="s">
        <v>28</v>
      </c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6"/>
      <c r="AG11" s="37"/>
    </row>
    <row r="12" spans="1:34" ht="15.75">
      <c r="A12" s="74" t="s">
        <v>29</v>
      </c>
      <c r="B12" s="74" t="s">
        <v>30</v>
      </c>
      <c r="C12" s="74" t="s">
        <v>31</v>
      </c>
      <c r="D12" s="74" t="s">
        <v>32</v>
      </c>
      <c r="E12" s="74" t="s">
        <v>33</v>
      </c>
      <c r="F12" s="74" t="s">
        <v>34</v>
      </c>
      <c r="G12" s="74" t="s">
        <v>35</v>
      </c>
      <c r="H12" s="74" t="s">
        <v>36</v>
      </c>
      <c r="I12" s="74" t="s">
        <v>37</v>
      </c>
      <c r="J12" s="74" t="s">
        <v>38</v>
      </c>
      <c r="K12" s="84" t="s">
        <v>39</v>
      </c>
      <c r="L12" s="74" t="s">
        <v>40</v>
      </c>
      <c r="M12" s="74" t="s">
        <v>41</v>
      </c>
      <c r="N12" s="74" t="s">
        <v>42</v>
      </c>
      <c r="O12" s="26" t="s">
        <v>43</v>
      </c>
      <c r="P12" s="26" t="s">
        <v>44</v>
      </c>
      <c r="Q12" s="61" t="s">
        <v>45</v>
      </c>
      <c r="R12" s="27" t="s">
        <v>44</v>
      </c>
      <c r="S12" s="76" t="s">
        <v>46</v>
      </c>
      <c r="T12" s="74" t="s">
        <v>47</v>
      </c>
      <c r="U12" s="79" t="s">
        <v>30</v>
      </c>
      <c r="V12" s="79" t="s">
        <v>31</v>
      </c>
      <c r="W12" s="79" t="s">
        <v>32</v>
      </c>
      <c r="X12" s="79" t="s">
        <v>33</v>
      </c>
      <c r="Y12" s="79" t="s">
        <v>34</v>
      </c>
      <c r="Z12" s="79" t="s">
        <v>35</v>
      </c>
      <c r="AA12" s="79" t="s">
        <v>36</v>
      </c>
      <c r="AB12" s="79" t="s">
        <v>37</v>
      </c>
      <c r="AC12" s="79" t="s">
        <v>38</v>
      </c>
      <c r="AD12" s="79" t="s">
        <v>39</v>
      </c>
      <c r="AE12" s="79" t="s">
        <v>40</v>
      </c>
      <c r="AF12" s="79" t="s">
        <v>41</v>
      </c>
      <c r="AG12" s="79" t="s">
        <v>42</v>
      </c>
      <c r="AH12" s="30" t="s">
        <v>44</v>
      </c>
    </row>
    <row r="13" spans="1:34" ht="21" customHeight="1">
      <c r="A13" s="78"/>
      <c r="B13" s="75"/>
      <c r="C13" s="75"/>
      <c r="D13" s="75"/>
      <c r="E13" s="75"/>
      <c r="F13" s="75"/>
      <c r="G13" s="75"/>
      <c r="H13" s="75"/>
      <c r="I13" s="75"/>
      <c r="J13" s="75"/>
      <c r="K13" s="85"/>
      <c r="L13" s="75"/>
      <c r="M13" s="75"/>
      <c r="N13" s="75"/>
      <c r="O13" s="28">
        <v>2022</v>
      </c>
      <c r="P13" s="28" t="s">
        <v>48</v>
      </c>
      <c r="Q13" s="62">
        <v>2023</v>
      </c>
      <c r="R13" s="29" t="s">
        <v>48</v>
      </c>
      <c r="S13" s="77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31" t="s">
        <v>48</v>
      </c>
    </row>
    <row r="14" spans="1:34" ht="16.5">
      <c r="A14" s="48" t="s">
        <v>49</v>
      </c>
      <c r="B14" s="3">
        <v>2624973</v>
      </c>
      <c r="C14" s="3">
        <f t="shared" ref="C14:J14" si="0">+B137</f>
        <v>3871709</v>
      </c>
      <c r="D14" s="3">
        <f t="shared" si="0"/>
        <v>5374398</v>
      </c>
      <c r="E14" s="3">
        <f t="shared" si="0"/>
        <v>4582511</v>
      </c>
      <c r="F14" s="3">
        <f t="shared" si="0"/>
        <v>5327888</v>
      </c>
      <c r="G14" s="3">
        <f t="shared" si="0"/>
        <v>6537157</v>
      </c>
      <c r="H14" s="3">
        <f t="shared" si="0"/>
        <v>4231490</v>
      </c>
      <c r="I14" s="3">
        <f t="shared" si="0"/>
        <v>5416598</v>
      </c>
      <c r="J14" s="3">
        <f t="shared" si="0"/>
        <v>5459814</v>
      </c>
      <c r="K14" s="3"/>
      <c r="L14" s="47"/>
      <c r="M14" s="47"/>
      <c r="N14" s="3">
        <f>B14</f>
        <v>2624973</v>
      </c>
      <c r="O14" s="4">
        <f>B14</f>
        <v>2624973</v>
      </c>
      <c r="P14" s="40">
        <f>O14/($O$20+$O$25)</f>
        <v>0.28203640415078479</v>
      </c>
      <c r="Q14" s="6">
        <v>0</v>
      </c>
      <c r="R14" s="42">
        <f t="shared" ref="R14" si="1">Q14/($Q$20+$Q$25)</f>
        <v>0</v>
      </c>
      <c r="S14" s="8">
        <f>Q14-O14</f>
        <v>-2624973</v>
      </c>
      <c r="T14" s="3"/>
      <c r="U14" s="3">
        <v>0</v>
      </c>
      <c r="V14" s="3">
        <f t="shared" ref="V14:AF14" si="2">+U137</f>
        <v>5761809.2999999998</v>
      </c>
      <c r="W14" s="3">
        <f t="shared" si="2"/>
        <v>11673618.6</v>
      </c>
      <c r="X14" s="3">
        <f t="shared" si="2"/>
        <v>17585427.899999999</v>
      </c>
      <c r="Y14" s="3">
        <f t="shared" si="2"/>
        <v>23447237.199999999</v>
      </c>
      <c r="Z14" s="3">
        <f t="shared" si="2"/>
        <v>29309046.5</v>
      </c>
      <c r="AA14" s="3">
        <f t="shared" si="2"/>
        <v>35170855.799999997</v>
      </c>
      <c r="AB14" s="3">
        <f t="shared" si="2"/>
        <v>41032665.099999994</v>
      </c>
      <c r="AC14" s="3">
        <f t="shared" si="2"/>
        <v>46894474.399999991</v>
      </c>
      <c r="AD14" s="3">
        <f t="shared" si="2"/>
        <v>52756283.699999988</v>
      </c>
      <c r="AE14" s="3">
        <f t="shared" si="2"/>
        <v>58618092.999999985</v>
      </c>
      <c r="AF14" s="3">
        <f t="shared" si="2"/>
        <v>64529902.299999982</v>
      </c>
      <c r="AG14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386779413.79999989</v>
      </c>
      <c r="AH14" s="54">
        <f ca="1">AG14/($AG$20+$AG$25)</f>
        <v>2.8882712546484743</v>
      </c>
    </row>
    <row r="15" spans="1:34" ht="15.75">
      <c r="A15" s="53" t="s">
        <v>48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57"/>
      <c r="M15" s="57"/>
      <c r="N15" s="2"/>
      <c r="O15" s="5"/>
      <c r="P15" s="5"/>
      <c r="Q15" s="7"/>
      <c r="R15" s="7"/>
      <c r="S15" s="9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55"/>
    </row>
    <row r="16" spans="1:34" ht="16.5">
      <c r="A16" s="49" t="s">
        <v>50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57"/>
      <c r="M16" s="57"/>
      <c r="N16" s="2"/>
      <c r="O16" s="5"/>
      <c r="P16" s="5"/>
      <c r="Q16" s="7"/>
      <c r="R16" s="7"/>
      <c r="S16" s="9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55"/>
    </row>
    <row r="17" spans="1:34" ht="16.5">
      <c r="A17" s="50" t="s">
        <v>51</v>
      </c>
      <c r="B17" s="2">
        <v>10216800</v>
      </c>
      <c r="C17" s="2">
        <v>10216800</v>
      </c>
      <c r="D17" s="2">
        <v>10216800</v>
      </c>
      <c r="E17" s="2">
        <v>10216800</v>
      </c>
      <c r="F17" s="2">
        <v>10216800</v>
      </c>
      <c r="G17" s="2">
        <v>10216800</v>
      </c>
      <c r="H17" s="2">
        <v>10216800</v>
      </c>
      <c r="I17" s="2">
        <v>10216800</v>
      </c>
      <c r="J17" s="2">
        <v>10216800</v>
      </c>
      <c r="K17" s="2"/>
      <c r="L17" s="57"/>
      <c r="M17" s="57"/>
      <c r="N17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91951200</v>
      </c>
      <c r="O17" s="10">
        <f>SUM(B17:K17)/10</f>
        <v>9195120</v>
      </c>
      <c r="P17" s="38">
        <f>O17/($O$20+$O$25)</f>
        <v>0.9879562877541842</v>
      </c>
      <c r="Q17" s="11">
        <f>E9</f>
        <v>10216800</v>
      </c>
      <c r="R17" s="43">
        <f t="shared" ref="R17:R20" si="3">Q17/($Q$20+$Q$25)</f>
        <v>0.98914762695285929</v>
      </c>
      <c r="S17" s="12">
        <f t="shared" ref="S17:S20" si="4">Q17-O17</f>
        <v>1021680</v>
      </c>
      <c r="T17" s="2"/>
      <c r="U17" s="2">
        <v>10216800</v>
      </c>
      <c r="V17" s="2">
        <v>10216800</v>
      </c>
      <c r="W17" s="2">
        <v>10216800</v>
      </c>
      <c r="X17" s="2">
        <v>10216800</v>
      </c>
      <c r="Y17" s="2">
        <v>10216800</v>
      </c>
      <c r="Z17" s="2">
        <v>10216800</v>
      </c>
      <c r="AA17" s="2">
        <v>10216800</v>
      </c>
      <c r="AB17" s="2">
        <v>10216800</v>
      </c>
      <c r="AC17" s="2">
        <v>10216800</v>
      </c>
      <c r="AD17" s="2">
        <v>10216800</v>
      </c>
      <c r="AE17" s="2">
        <v>10216800</v>
      </c>
      <c r="AF17" s="2">
        <v>10216800</v>
      </c>
      <c r="AG17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122601600</v>
      </c>
      <c r="AH17" s="54">
        <f t="shared" ref="AH17:AH20" ca="1" si="5">AG17/($AG$20+$AG$25)</f>
        <v>0.91552617440238349</v>
      </c>
    </row>
    <row r="18" spans="1:34" ht="16.5">
      <c r="A18" s="50" t="s">
        <v>52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/>
      <c r="L18" s="57"/>
      <c r="M18" s="57"/>
      <c r="N18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18" s="10">
        <f t="shared" ref="O18:O19" si="6">SUM(B18:K18)/10</f>
        <v>0</v>
      </c>
      <c r="P18" s="38">
        <f t="shared" ref="P18:P20" si="7">O18/($O$20+$O$25)</f>
        <v>0</v>
      </c>
      <c r="Q18" s="11">
        <v>0</v>
      </c>
      <c r="R18" s="43">
        <f t="shared" si="3"/>
        <v>0</v>
      </c>
      <c r="S18" s="12">
        <f t="shared" si="4"/>
        <v>0</v>
      </c>
      <c r="T18" s="2"/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AH18" s="54">
        <f t="shared" ca="1" si="5"/>
        <v>0</v>
      </c>
    </row>
    <row r="19" spans="1:34" ht="25.5">
      <c r="A19" s="50" t="s">
        <v>53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/>
      <c r="L19" s="57"/>
      <c r="M19" s="57"/>
      <c r="N19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19" s="10">
        <f t="shared" si="6"/>
        <v>0</v>
      </c>
      <c r="P19" s="38">
        <f t="shared" si="7"/>
        <v>0</v>
      </c>
      <c r="Q19" s="11">
        <f>E10</f>
        <v>0</v>
      </c>
      <c r="R19" s="43">
        <f>Q19/($Q$20+$Q$25)</f>
        <v>0</v>
      </c>
      <c r="S19" s="12">
        <f t="shared" si="4"/>
        <v>0</v>
      </c>
      <c r="T19" s="60" t="s">
        <v>54</v>
      </c>
      <c r="U19" s="2">
        <v>817344</v>
      </c>
      <c r="V19" s="2">
        <v>817344</v>
      </c>
      <c r="W19" s="2">
        <v>817344</v>
      </c>
      <c r="X19" s="2">
        <v>817344</v>
      </c>
      <c r="Y19" s="2">
        <v>817344</v>
      </c>
      <c r="Z19" s="2">
        <v>817344</v>
      </c>
      <c r="AA19" s="2">
        <v>817344</v>
      </c>
      <c r="AB19" s="2">
        <v>817344</v>
      </c>
      <c r="AC19" s="2">
        <v>817344</v>
      </c>
      <c r="AD19" s="2">
        <v>817344</v>
      </c>
      <c r="AE19" s="2">
        <v>817344</v>
      </c>
      <c r="AF19" s="2">
        <v>817344</v>
      </c>
      <c r="AG19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9808128</v>
      </c>
      <c r="AH19" s="54">
        <f t="shared" ca="1" si="5"/>
        <v>7.3242093952190682E-2</v>
      </c>
    </row>
    <row r="20" spans="1:34" ht="16.5">
      <c r="A20" s="51" t="s">
        <v>55</v>
      </c>
      <c r="B20" s="13">
        <f t="shared" ref="B20:K20" si="8">SUM(B17:B19)</f>
        <v>10216800</v>
      </c>
      <c r="C20" s="13">
        <f t="shared" si="8"/>
        <v>10216800</v>
      </c>
      <c r="D20" s="13">
        <f t="shared" si="8"/>
        <v>10216800</v>
      </c>
      <c r="E20" s="13">
        <f t="shared" si="8"/>
        <v>10216800</v>
      </c>
      <c r="F20" s="13">
        <f t="shared" si="8"/>
        <v>10216800</v>
      </c>
      <c r="G20" s="13">
        <f t="shared" si="8"/>
        <v>10216800</v>
      </c>
      <c r="H20" s="13">
        <f t="shared" si="8"/>
        <v>10216800</v>
      </c>
      <c r="I20" s="13">
        <f t="shared" si="8"/>
        <v>10216800</v>
      </c>
      <c r="J20" s="13">
        <f t="shared" si="8"/>
        <v>10216800</v>
      </c>
      <c r="K20" s="13">
        <f t="shared" si="8"/>
        <v>0</v>
      </c>
      <c r="L20" s="13">
        <f t="shared" ref="L20:AG20" si="9">SUM(L17:L19)</f>
        <v>0</v>
      </c>
      <c r="M20" s="13">
        <f t="shared" si="9"/>
        <v>0</v>
      </c>
      <c r="N20" s="13">
        <f t="shared" ca="1" si="9"/>
        <v>91951200</v>
      </c>
      <c r="O20" s="13">
        <f t="shared" si="9"/>
        <v>9195120</v>
      </c>
      <c r="P20" s="39">
        <f t="shared" si="7"/>
        <v>0.9879562877541842</v>
      </c>
      <c r="Q20" s="13">
        <f t="shared" si="9"/>
        <v>10216800</v>
      </c>
      <c r="R20" s="39">
        <f t="shared" si="3"/>
        <v>0.98914762695285929</v>
      </c>
      <c r="S20" s="13">
        <f t="shared" si="4"/>
        <v>1021680</v>
      </c>
      <c r="T20" s="13"/>
      <c r="U20" s="13">
        <f t="shared" si="9"/>
        <v>11034144</v>
      </c>
      <c r="V20" s="13">
        <f t="shared" si="9"/>
        <v>11034144</v>
      </c>
      <c r="W20" s="13">
        <f t="shared" si="9"/>
        <v>11034144</v>
      </c>
      <c r="X20" s="13">
        <f t="shared" si="9"/>
        <v>11034144</v>
      </c>
      <c r="Y20" s="13">
        <f t="shared" si="9"/>
        <v>11034144</v>
      </c>
      <c r="Z20" s="13">
        <f t="shared" si="9"/>
        <v>11034144</v>
      </c>
      <c r="AA20" s="13">
        <f t="shared" si="9"/>
        <v>11034144</v>
      </c>
      <c r="AB20" s="13">
        <f t="shared" si="9"/>
        <v>11034144</v>
      </c>
      <c r="AC20" s="13">
        <f t="shared" si="9"/>
        <v>11034144</v>
      </c>
      <c r="AD20" s="13">
        <f t="shared" si="9"/>
        <v>11034144</v>
      </c>
      <c r="AE20" s="13">
        <f t="shared" si="9"/>
        <v>11034144</v>
      </c>
      <c r="AF20" s="13">
        <f t="shared" si="9"/>
        <v>11034144</v>
      </c>
      <c r="AG20" s="13">
        <f t="shared" ca="1" si="9"/>
        <v>132409728</v>
      </c>
      <c r="AH20" s="56">
        <f t="shared" ca="1" si="5"/>
        <v>0.98876826835457421</v>
      </c>
    </row>
    <row r="21" spans="1:34" ht="16.5">
      <c r="A21" s="52"/>
      <c r="B21" s="2"/>
      <c r="C21" s="2"/>
      <c r="D21" s="2"/>
      <c r="E21" s="2"/>
      <c r="F21" s="2"/>
      <c r="G21" s="2"/>
      <c r="H21" s="2"/>
      <c r="I21" s="2"/>
      <c r="J21" s="2"/>
      <c r="K21" s="2"/>
      <c r="L21" s="57"/>
      <c r="M21" s="57"/>
      <c r="N21" s="2"/>
      <c r="O21" s="5"/>
      <c r="P21" s="5"/>
      <c r="Q21" s="7"/>
      <c r="R21" s="7"/>
      <c r="S21" s="9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55"/>
    </row>
    <row r="22" spans="1:34" ht="16.5">
      <c r="A22" s="49" t="s">
        <v>56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57"/>
      <c r="M22" s="57"/>
      <c r="N22" s="2"/>
      <c r="O22" s="5"/>
      <c r="P22" s="5"/>
      <c r="Q22" s="7"/>
      <c r="R22" s="7"/>
      <c r="S22" s="9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55"/>
    </row>
    <row r="23" spans="1:34" ht="16.5">
      <c r="A23" s="50" t="s">
        <v>57</v>
      </c>
      <c r="B23" s="2">
        <v>737784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383150</v>
      </c>
      <c r="K23" s="2">
        <v>0</v>
      </c>
      <c r="L23" s="57">
        <v>0</v>
      </c>
      <c r="M23" s="57">
        <v>0</v>
      </c>
      <c r="N23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1120934</v>
      </c>
      <c r="O23" s="10">
        <f t="shared" ref="O23:O24" si="10">SUM(B23:K23)/10</f>
        <v>112093.4</v>
      </c>
      <c r="P23" s="38">
        <f t="shared" ref="P23:P25" si="11">O23/($O$20+$O$25)</f>
        <v>1.2043712245815701E-2</v>
      </c>
      <c r="Q23" s="11">
        <v>112093</v>
      </c>
      <c r="R23" s="43">
        <f t="shared" ref="R23:R25" si="12">Q23/($Q$20+$Q$25)</f>
        <v>1.0852373047140677E-2</v>
      </c>
      <c r="S23" s="12">
        <f t="shared" ref="S23:S25" si="13">Q23-O23</f>
        <v>-0.39999999999417923</v>
      </c>
      <c r="T23" s="2"/>
      <c r="U23" s="2">
        <f>B23</f>
        <v>737784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f>J23</f>
        <v>383150</v>
      </c>
      <c r="AD23" s="2">
        <v>0</v>
      </c>
      <c r="AE23" s="2">
        <v>0</v>
      </c>
      <c r="AF23" s="2">
        <f>AC23</f>
        <v>383150</v>
      </c>
      <c r="AG23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1504084</v>
      </c>
      <c r="AH23" s="54">
        <f t="shared" ref="AH23:AH24" ca="1" si="14">AG23/($AG$20+$AG$25)</f>
        <v>1.1231731645425791E-2</v>
      </c>
    </row>
    <row r="24" spans="1:34" ht="16.5">
      <c r="A24" s="50" t="s">
        <v>58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57">
        <v>0</v>
      </c>
      <c r="M24" s="57">
        <v>0</v>
      </c>
      <c r="N24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24" s="10">
        <f t="shared" si="10"/>
        <v>0</v>
      </c>
      <c r="P24" s="38">
        <f t="shared" si="11"/>
        <v>0</v>
      </c>
      <c r="Q24" s="11">
        <v>0</v>
      </c>
      <c r="R24" s="43">
        <f t="shared" si="12"/>
        <v>0</v>
      </c>
      <c r="S24" s="12">
        <f t="shared" si="13"/>
        <v>0</v>
      </c>
      <c r="T24" s="2"/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AH24" s="54">
        <f t="shared" ca="1" si="14"/>
        <v>0</v>
      </c>
    </row>
    <row r="25" spans="1:34" ht="16.5">
      <c r="A25" s="51" t="s">
        <v>59</v>
      </c>
      <c r="B25" s="13">
        <f t="shared" ref="B25:K25" si="15">SUM(B23:B24)</f>
        <v>737784</v>
      </c>
      <c r="C25" s="13">
        <f t="shared" si="15"/>
        <v>0</v>
      </c>
      <c r="D25" s="13">
        <f t="shared" si="15"/>
        <v>0</v>
      </c>
      <c r="E25" s="13">
        <f t="shared" si="15"/>
        <v>0</v>
      </c>
      <c r="F25" s="13">
        <f t="shared" si="15"/>
        <v>0</v>
      </c>
      <c r="G25" s="13">
        <f t="shared" si="15"/>
        <v>0</v>
      </c>
      <c r="H25" s="13">
        <f t="shared" si="15"/>
        <v>0</v>
      </c>
      <c r="I25" s="13">
        <f t="shared" si="15"/>
        <v>0</v>
      </c>
      <c r="J25" s="13">
        <f t="shared" si="15"/>
        <v>383150</v>
      </c>
      <c r="K25" s="13">
        <f t="shared" si="15"/>
        <v>0</v>
      </c>
      <c r="L25" s="13">
        <f t="shared" ref="L25:AG25" si="16">SUM(L23:L24)</f>
        <v>0</v>
      </c>
      <c r="M25" s="13">
        <f t="shared" si="16"/>
        <v>0</v>
      </c>
      <c r="N25" s="13">
        <f t="shared" ca="1" si="16"/>
        <v>1120934</v>
      </c>
      <c r="O25" s="13">
        <f t="shared" si="16"/>
        <v>112093.4</v>
      </c>
      <c r="P25" s="39">
        <f t="shared" si="11"/>
        <v>1.2043712245815701E-2</v>
      </c>
      <c r="Q25" s="13">
        <f t="shared" si="16"/>
        <v>112093</v>
      </c>
      <c r="R25" s="39">
        <f t="shared" si="12"/>
        <v>1.0852373047140677E-2</v>
      </c>
      <c r="S25" s="13">
        <f t="shared" si="13"/>
        <v>-0.39999999999417923</v>
      </c>
      <c r="T25" s="13"/>
      <c r="U25" s="13">
        <f t="shared" si="16"/>
        <v>737784</v>
      </c>
      <c r="V25" s="13">
        <f t="shared" si="16"/>
        <v>0</v>
      </c>
      <c r="W25" s="13">
        <f t="shared" si="16"/>
        <v>0</v>
      </c>
      <c r="X25" s="13">
        <f t="shared" si="16"/>
        <v>0</v>
      </c>
      <c r="Y25" s="13">
        <f t="shared" si="16"/>
        <v>0</v>
      </c>
      <c r="Z25" s="13">
        <f t="shared" si="16"/>
        <v>0</v>
      </c>
      <c r="AA25" s="13">
        <f t="shared" si="16"/>
        <v>0</v>
      </c>
      <c r="AB25" s="13">
        <f t="shared" si="16"/>
        <v>0</v>
      </c>
      <c r="AC25" s="13">
        <f t="shared" si="16"/>
        <v>383150</v>
      </c>
      <c r="AD25" s="13">
        <f t="shared" si="16"/>
        <v>0</v>
      </c>
      <c r="AE25" s="13">
        <f t="shared" si="16"/>
        <v>0</v>
      </c>
      <c r="AF25" s="13">
        <f t="shared" si="16"/>
        <v>383150</v>
      </c>
      <c r="AG25" s="13">
        <f t="shared" ca="1" si="16"/>
        <v>1504084</v>
      </c>
      <c r="AH25" s="39">
        <f ca="1">AG25/($AG$20+$AG$25)</f>
        <v>1.1231731645425791E-2</v>
      </c>
    </row>
    <row r="26" spans="1:34" ht="16.5">
      <c r="A26" s="52"/>
      <c r="B26" s="2"/>
      <c r="C26" s="2"/>
      <c r="D26" s="2"/>
      <c r="E26" s="2"/>
      <c r="F26" s="2"/>
      <c r="G26" s="2"/>
      <c r="H26" s="2"/>
      <c r="I26" s="2"/>
      <c r="J26" s="2"/>
      <c r="K26" s="2"/>
      <c r="L26" s="57"/>
      <c r="M26" s="57"/>
      <c r="N26" s="2"/>
      <c r="O26" s="5"/>
      <c r="P26" s="5"/>
      <c r="Q26" s="7"/>
      <c r="R26" s="7"/>
      <c r="S26" s="9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55"/>
    </row>
    <row r="27" spans="1:34" ht="16.5">
      <c r="A27" s="49" t="s">
        <v>60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57"/>
      <c r="M27" s="57"/>
      <c r="N27" s="2"/>
      <c r="O27" s="5"/>
      <c r="P27" s="5"/>
      <c r="Q27" s="7"/>
      <c r="R27" s="7"/>
      <c r="S27" s="9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55"/>
    </row>
    <row r="28" spans="1:34" ht="16.5">
      <c r="A28" s="50" t="s">
        <v>61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57">
        <v>0</v>
      </c>
      <c r="M28" s="57">
        <v>0</v>
      </c>
      <c r="N28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28" s="10">
        <f t="shared" ref="O28:O29" si="17">SUM(B28:K28)/10</f>
        <v>0</v>
      </c>
      <c r="P28" s="38">
        <f t="shared" ref="P28:P30" si="18">O28/($O$20+$O$25)</f>
        <v>0</v>
      </c>
      <c r="Q28" s="11">
        <v>0</v>
      </c>
      <c r="R28" s="43">
        <f t="shared" ref="R28:R30" si="19">Q28/($Q$20+$Q$25)</f>
        <v>0</v>
      </c>
      <c r="S28" s="12">
        <f t="shared" ref="S28:S30" si="20">Q28-O28</f>
        <v>0</v>
      </c>
      <c r="T28" s="2"/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AH28" s="54">
        <f t="shared" ref="AH28:AH30" ca="1" si="21">AG28/($AG$20+$AG$25)</f>
        <v>0</v>
      </c>
    </row>
    <row r="29" spans="1:34" ht="16.5">
      <c r="A29" s="50" t="s">
        <v>62</v>
      </c>
      <c r="B29" s="2">
        <v>0</v>
      </c>
      <c r="C29" s="2">
        <v>0</v>
      </c>
      <c r="D29" s="2">
        <v>1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57">
        <v>0</v>
      </c>
      <c r="M29" s="57">
        <v>0</v>
      </c>
      <c r="N29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1</v>
      </c>
      <c r="O29" s="10">
        <f t="shared" si="17"/>
        <v>0.1</v>
      </c>
      <c r="P29" s="38">
        <f t="shared" si="18"/>
        <v>1.0744354481009322E-8</v>
      </c>
      <c r="Q29" s="11">
        <v>0</v>
      </c>
      <c r="R29" s="43">
        <f t="shared" si="19"/>
        <v>0</v>
      </c>
      <c r="S29" s="12">
        <f t="shared" si="20"/>
        <v>-0.1</v>
      </c>
      <c r="T29" s="2"/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AH29" s="54">
        <f t="shared" ca="1" si="21"/>
        <v>0</v>
      </c>
    </row>
    <row r="30" spans="1:34" ht="16.5">
      <c r="A30" s="51" t="s">
        <v>63</v>
      </c>
      <c r="B30" s="13">
        <f t="shared" ref="B30:K30" si="22">SUM(B28:B29)</f>
        <v>0</v>
      </c>
      <c r="C30" s="13">
        <f t="shared" si="22"/>
        <v>0</v>
      </c>
      <c r="D30" s="13">
        <f t="shared" si="22"/>
        <v>1</v>
      </c>
      <c r="E30" s="13">
        <f t="shared" si="22"/>
        <v>0</v>
      </c>
      <c r="F30" s="13">
        <f t="shared" si="22"/>
        <v>0</v>
      </c>
      <c r="G30" s="13">
        <f t="shared" si="22"/>
        <v>0</v>
      </c>
      <c r="H30" s="13">
        <f t="shared" si="22"/>
        <v>0</v>
      </c>
      <c r="I30" s="13">
        <f t="shared" si="22"/>
        <v>0</v>
      </c>
      <c r="J30" s="13">
        <f t="shared" si="22"/>
        <v>0</v>
      </c>
      <c r="K30" s="13">
        <f t="shared" si="22"/>
        <v>0</v>
      </c>
      <c r="L30" s="13">
        <f t="shared" ref="L30:AG30" si="23">SUM(L28:L29)</f>
        <v>0</v>
      </c>
      <c r="M30" s="13">
        <f t="shared" si="23"/>
        <v>0</v>
      </c>
      <c r="N30" s="13">
        <f t="shared" ca="1" si="23"/>
        <v>1</v>
      </c>
      <c r="O30" s="13">
        <f t="shared" si="23"/>
        <v>0.1</v>
      </c>
      <c r="P30" s="39">
        <f t="shared" si="18"/>
        <v>1.0744354481009322E-8</v>
      </c>
      <c r="Q30" s="13">
        <f t="shared" si="23"/>
        <v>0</v>
      </c>
      <c r="R30" s="39">
        <f t="shared" si="19"/>
        <v>0</v>
      </c>
      <c r="S30" s="13">
        <f t="shared" si="20"/>
        <v>-0.1</v>
      </c>
      <c r="T30" s="13"/>
      <c r="U30" s="13">
        <f t="shared" si="23"/>
        <v>0</v>
      </c>
      <c r="V30" s="13">
        <f t="shared" si="23"/>
        <v>0</v>
      </c>
      <c r="W30" s="13">
        <f t="shared" si="23"/>
        <v>0</v>
      </c>
      <c r="X30" s="13">
        <f t="shared" si="23"/>
        <v>0</v>
      </c>
      <c r="Y30" s="13">
        <f t="shared" si="23"/>
        <v>0</v>
      </c>
      <c r="Z30" s="13">
        <f t="shared" si="23"/>
        <v>0</v>
      </c>
      <c r="AA30" s="13">
        <f t="shared" si="23"/>
        <v>0</v>
      </c>
      <c r="AB30" s="13">
        <f t="shared" si="23"/>
        <v>0</v>
      </c>
      <c r="AC30" s="13">
        <f t="shared" si="23"/>
        <v>0</v>
      </c>
      <c r="AD30" s="13">
        <f t="shared" si="23"/>
        <v>0</v>
      </c>
      <c r="AE30" s="13">
        <f t="shared" si="23"/>
        <v>0</v>
      </c>
      <c r="AF30" s="13">
        <f t="shared" si="23"/>
        <v>0</v>
      </c>
      <c r="AG30" s="13">
        <f t="shared" ca="1" si="23"/>
        <v>0</v>
      </c>
      <c r="AH30" s="56">
        <f t="shared" ca="1" si="21"/>
        <v>0</v>
      </c>
    </row>
    <row r="31" spans="1:34" ht="16.5">
      <c r="A31" s="52"/>
      <c r="B31" s="2"/>
      <c r="C31" s="2"/>
      <c r="D31" s="2"/>
      <c r="E31" s="2"/>
      <c r="F31" s="2"/>
      <c r="G31" s="2"/>
      <c r="H31" s="2"/>
      <c r="I31" s="2"/>
      <c r="J31" s="2"/>
      <c r="K31" s="2"/>
      <c r="L31" s="57"/>
      <c r="M31" s="57"/>
      <c r="N31" s="2"/>
      <c r="O31" s="5"/>
      <c r="P31" s="5"/>
      <c r="Q31" s="7"/>
      <c r="R31" s="7"/>
      <c r="S31" s="9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55"/>
    </row>
    <row r="32" spans="1:34" ht="16.5">
      <c r="A32" s="49" t="s">
        <v>64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57"/>
      <c r="M32" s="57"/>
      <c r="N32" s="2"/>
      <c r="O32" s="5"/>
      <c r="P32" s="5"/>
      <c r="Q32" s="7"/>
      <c r="R32" s="7"/>
      <c r="S32" s="9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55"/>
    </row>
    <row r="33" spans="1:34" ht="16.5">
      <c r="A33" s="50" t="s">
        <v>65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57">
        <v>0</v>
      </c>
      <c r="M33" s="57">
        <v>0</v>
      </c>
      <c r="N33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33" s="10">
        <f t="shared" ref="O33:O34" si="24">SUM(B33:K33)/10</f>
        <v>0</v>
      </c>
      <c r="P33" s="38">
        <f t="shared" ref="P33:P35" si="25">O33/($O$20+$O$25)</f>
        <v>0</v>
      </c>
      <c r="Q33" s="11">
        <v>0</v>
      </c>
      <c r="R33" s="43">
        <f t="shared" ref="R33:R35" si="26">Q33/($Q$20+$Q$25)</f>
        <v>0</v>
      </c>
      <c r="S33" s="12">
        <f t="shared" ref="S33:S35" si="27">Q33-O33</f>
        <v>0</v>
      </c>
      <c r="T33" s="2"/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AH33" s="54">
        <f t="shared" ref="AH33:AH35" ca="1" si="28">AG33/($AG$20+$AG$25)</f>
        <v>0</v>
      </c>
    </row>
    <row r="34" spans="1:34" ht="16.5">
      <c r="A34" s="50" t="s">
        <v>66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57">
        <v>0</v>
      </c>
      <c r="M34" s="57">
        <v>0</v>
      </c>
      <c r="N34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34" s="10">
        <f t="shared" si="24"/>
        <v>0</v>
      </c>
      <c r="P34" s="38">
        <f t="shared" si="25"/>
        <v>0</v>
      </c>
      <c r="Q34" s="11">
        <v>0</v>
      </c>
      <c r="R34" s="43">
        <f t="shared" si="26"/>
        <v>0</v>
      </c>
      <c r="S34" s="12">
        <f t="shared" si="27"/>
        <v>0</v>
      </c>
      <c r="T34" s="2"/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AH34" s="54">
        <f t="shared" ca="1" si="28"/>
        <v>0</v>
      </c>
    </row>
    <row r="35" spans="1:34" ht="16.5">
      <c r="A35" s="51" t="s">
        <v>67</v>
      </c>
      <c r="B35" s="13">
        <f t="shared" ref="B35:K35" si="29">SUM(B33:B34)</f>
        <v>0</v>
      </c>
      <c r="C35" s="13">
        <f t="shared" si="29"/>
        <v>0</v>
      </c>
      <c r="D35" s="13">
        <f t="shared" si="29"/>
        <v>0</v>
      </c>
      <c r="E35" s="13">
        <f t="shared" si="29"/>
        <v>0</v>
      </c>
      <c r="F35" s="13">
        <f t="shared" si="29"/>
        <v>0</v>
      </c>
      <c r="G35" s="13">
        <f t="shared" si="29"/>
        <v>0</v>
      </c>
      <c r="H35" s="13">
        <f t="shared" si="29"/>
        <v>0</v>
      </c>
      <c r="I35" s="13">
        <f t="shared" si="29"/>
        <v>0</v>
      </c>
      <c r="J35" s="13">
        <f t="shared" si="29"/>
        <v>0</v>
      </c>
      <c r="K35" s="13">
        <f t="shared" si="29"/>
        <v>0</v>
      </c>
      <c r="L35" s="13">
        <f t="shared" ref="L35:AG35" si="30">SUM(L33:L34)</f>
        <v>0</v>
      </c>
      <c r="M35" s="13">
        <f t="shared" si="30"/>
        <v>0</v>
      </c>
      <c r="N35" s="13">
        <f t="shared" ca="1" si="30"/>
        <v>0</v>
      </c>
      <c r="O35" s="13">
        <f t="shared" si="30"/>
        <v>0</v>
      </c>
      <c r="P35" s="39">
        <f t="shared" si="25"/>
        <v>0</v>
      </c>
      <c r="Q35" s="13">
        <f t="shared" si="30"/>
        <v>0</v>
      </c>
      <c r="R35" s="39">
        <f t="shared" si="26"/>
        <v>0</v>
      </c>
      <c r="S35" s="13">
        <f t="shared" si="27"/>
        <v>0</v>
      </c>
      <c r="T35" s="13"/>
      <c r="U35" s="13">
        <f t="shared" si="30"/>
        <v>0</v>
      </c>
      <c r="V35" s="13">
        <f t="shared" si="30"/>
        <v>0</v>
      </c>
      <c r="W35" s="13">
        <f t="shared" si="30"/>
        <v>0</v>
      </c>
      <c r="X35" s="13">
        <f t="shared" si="30"/>
        <v>0</v>
      </c>
      <c r="Y35" s="13">
        <f t="shared" si="30"/>
        <v>0</v>
      </c>
      <c r="Z35" s="13">
        <f t="shared" si="30"/>
        <v>0</v>
      </c>
      <c r="AA35" s="13">
        <f t="shared" si="30"/>
        <v>0</v>
      </c>
      <c r="AB35" s="13">
        <f t="shared" si="30"/>
        <v>0</v>
      </c>
      <c r="AC35" s="13">
        <f t="shared" si="30"/>
        <v>0</v>
      </c>
      <c r="AD35" s="13">
        <f t="shared" si="30"/>
        <v>0</v>
      </c>
      <c r="AE35" s="13">
        <f t="shared" si="30"/>
        <v>0</v>
      </c>
      <c r="AF35" s="13">
        <f t="shared" si="30"/>
        <v>0</v>
      </c>
      <c r="AG35" s="13">
        <f t="shared" ca="1" si="30"/>
        <v>0</v>
      </c>
      <c r="AH35" s="56">
        <f t="shared" ca="1" si="28"/>
        <v>0</v>
      </c>
    </row>
    <row r="36" spans="1:34" ht="16.5">
      <c r="A36" s="52"/>
      <c r="B36" s="2"/>
      <c r="C36" s="2"/>
      <c r="D36" s="2"/>
      <c r="E36" s="2"/>
      <c r="F36" s="2"/>
      <c r="G36" s="2"/>
      <c r="H36" s="2"/>
      <c r="I36" s="2"/>
      <c r="J36" s="2"/>
      <c r="K36" s="2"/>
      <c r="L36" s="57"/>
      <c r="M36" s="57"/>
      <c r="N36" s="2"/>
      <c r="O36" s="5"/>
      <c r="P36" s="5"/>
      <c r="Q36" s="7"/>
      <c r="R36" s="7"/>
      <c r="S36" s="9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55"/>
    </row>
    <row r="37" spans="1:34" ht="16.5">
      <c r="A37" s="49" t="s">
        <v>68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57"/>
      <c r="M37" s="57"/>
      <c r="N37" s="2"/>
      <c r="O37" s="5"/>
      <c r="P37" s="5"/>
      <c r="Q37" s="7"/>
      <c r="R37" s="7"/>
      <c r="S37" s="9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55"/>
    </row>
    <row r="38" spans="1:34" ht="16.5">
      <c r="A38" s="50" t="s">
        <v>69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57">
        <v>0</v>
      </c>
      <c r="M38" s="57">
        <v>0</v>
      </c>
      <c r="N38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38" s="10">
        <f t="shared" ref="O38:O40" si="31">SUM(B38:K38)/10</f>
        <v>0</v>
      </c>
      <c r="P38" s="38">
        <f t="shared" ref="P38:P43" si="32">O38/($O$20+$O$25)</f>
        <v>0</v>
      </c>
      <c r="Q38" s="11">
        <v>0</v>
      </c>
      <c r="R38" s="43">
        <f t="shared" ref="R38:R41" si="33">Q38/($Q$20+$Q$25)</f>
        <v>0</v>
      </c>
      <c r="S38" s="12">
        <f t="shared" ref="S38:S41" si="34">Q38-O38</f>
        <v>0</v>
      </c>
      <c r="T38" s="2"/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AH38" s="54">
        <f t="shared" ref="AH38:AH41" ca="1" si="35">AG38/($AG$20+$AG$25)</f>
        <v>0</v>
      </c>
    </row>
    <row r="39" spans="1:34" ht="16.5">
      <c r="A39" s="50" t="s">
        <v>70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57">
        <v>0</v>
      </c>
      <c r="M39" s="57">
        <v>0</v>
      </c>
      <c r="N39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39" s="10">
        <f t="shared" si="31"/>
        <v>0</v>
      </c>
      <c r="P39" s="38">
        <f t="shared" si="32"/>
        <v>0</v>
      </c>
      <c r="Q39" s="11">
        <v>0</v>
      </c>
      <c r="R39" s="43">
        <f t="shared" si="33"/>
        <v>0</v>
      </c>
      <c r="S39" s="12">
        <f t="shared" si="34"/>
        <v>0</v>
      </c>
      <c r="T39" s="2"/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AH39" s="54">
        <f t="shared" ca="1" si="35"/>
        <v>0</v>
      </c>
    </row>
    <row r="40" spans="1:34" ht="16.5">
      <c r="A40" s="50" t="s">
        <v>71</v>
      </c>
      <c r="B40" s="2">
        <v>1000000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57">
        <v>0</v>
      </c>
      <c r="M40" s="57">
        <v>0</v>
      </c>
      <c r="N40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1000000</v>
      </c>
      <c r="O40" s="10">
        <f t="shared" si="31"/>
        <v>100000</v>
      </c>
      <c r="P40" s="38">
        <f t="shared" si="32"/>
        <v>1.074435448100932E-2</v>
      </c>
      <c r="Q40" s="11">
        <v>0</v>
      </c>
      <c r="R40" s="43">
        <f t="shared" si="33"/>
        <v>0</v>
      </c>
      <c r="S40" s="12">
        <f t="shared" si="34"/>
        <v>-100000</v>
      </c>
      <c r="T40" s="2"/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AH40" s="54">
        <f t="shared" ca="1" si="35"/>
        <v>0</v>
      </c>
    </row>
    <row r="41" spans="1:34" ht="16.5">
      <c r="A41" s="51" t="s">
        <v>72</v>
      </c>
      <c r="B41" s="13">
        <f t="shared" ref="B41:K41" si="36">SUM(B38:B40)</f>
        <v>1000000</v>
      </c>
      <c r="C41" s="13">
        <f t="shared" si="36"/>
        <v>0</v>
      </c>
      <c r="D41" s="13">
        <f t="shared" si="36"/>
        <v>0</v>
      </c>
      <c r="E41" s="13">
        <f t="shared" si="36"/>
        <v>0</v>
      </c>
      <c r="F41" s="13">
        <f t="shared" si="36"/>
        <v>0</v>
      </c>
      <c r="G41" s="13">
        <f t="shared" si="36"/>
        <v>0</v>
      </c>
      <c r="H41" s="13">
        <f t="shared" si="36"/>
        <v>0</v>
      </c>
      <c r="I41" s="13">
        <f t="shared" si="36"/>
        <v>0</v>
      </c>
      <c r="J41" s="13">
        <f t="shared" si="36"/>
        <v>0</v>
      </c>
      <c r="K41" s="13">
        <f t="shared" si="36"/>
        <v>0</v>
      </c>
      <c r="L41" s="13">
        <f t="shared" ref="L41:AG41" si="37">SUM(L38:L40)</f>
        <v>0</v>
      </c>
      <c r="M41" s="13">
        <f t="shared" si="37"/>
        <v>0</v>
      </c>
      <c r="N41" s="13">
        <f t="shared" ca="1" si="37"/>
        <v>1000000</v>
      </c>
      <c r="O41" s="13">
        <f t="shared" si="37"/>
        <v>100000</v>
      </c>
      <c r="P41" s="39">
        <f t="shared" si="32"/>
        <v>1.074435448100932E-2</v>
      </c>
      <c r="Q41" s="13">
        <f t="shared" si="37"/>
        <v>0</v>
      </c>
      <c r="R41" s="39">
        <f t="shared" si="33"/>
        <v>0</v>
      </c>
      <c r="S41" s="13">
        <f t="shared" si="34"/>
        <v>-100000</v>
      </c>
      <c r="T41" s="13"/>
      <c r="U41" s="13">
        <f t="shared" si="37"/>
        <v>0</v>
      </c>
      <c r="V41" s="13">
        <f t="shared" si="37"/>
        <v>0</v>
      </c>
      <c r="W41" s="13">
        <f t="shared" si="37"/>
        <v>0</v>
      </c>
      <c r="X41" s="13">
        <f t="shared" si="37"/>
        <v>0</v>
      </c>
      <c r="Y41" s="13">
        <f t="shared" si="37"/>
        <v>0</v>
      </c>
      <c r="Z41" s="13">
        <f t="shared" si="37"/>
        <v>0</v>
      </c>
      <c r="AA41" s="13">
        <f t="shared" si="37"/>
        <v>0</v>
      </c>
      <c r="AB41" s="13">
        <f t="shared" si="37"/>
        <v>0</v>
      </c>
      <c r="AC41" s="13">
        <f t="shared" si="37"/>
        <v>0</v>
      </c>
      <c r="AD41" s="13">
        <f t="shared" si="37"/>
        <v>0</v>
      </c>
      <c r="AE41" s="13">
        <f t="shared" si="37"/>
        <v>0</v>
      </c>
      <c r="AF41" s="13">
        <f t="shared" si="37"/>
        <v>0</v>
      </c>
      <c r="AG41" s="13">
        <f t="shared" ca="1" si="37"/>
        <v>0</v>
      </c>
      <c r="AH41" s="56">
        <f t="shared" ca="1" si="35"/>
        <v>0</v>
      </c>
    </row>
    <row r="42" spans="1:34" ht="16.5">
      <c r="A42" s="52"/>
      <c r="B42" s="2"/>
      <c r="C42" s="2"/>
      <c r="D42" s="2"/>
      <c r="E42" s="2"/>
      <c r="F42" s="2"/>
      <c r="G42" s="2"/>
      <c r="H42" s="2"/>
      <c r="I42" s="2"/>
      <c r="J42" s="2"/>
      <c r="K42" s="2"/>
      <c r="L42" s="57"/>
      <c r="M42" s="57"/>
      <c r="N42" s="2"/>
      <c r="O42" s="5"/>
      <c r="P42" s="5"/>
      <c r="Q42" s="7"/>
      <c r="R42" s="7"/>
      <c r="S42" s="9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55"/>
    </row>
    <row r="43" spans="1:34" ht="16.5">
      <c r="A43" s="51" t="s">
        <v>73</v>
      </c>
      <c r="B43" s="13">
        <f t="shared" ref="B43:K43" si="38">+B20+B25+B30+B35+B41</f>
        <v>11954584</v>
      </c>
      <c r="C43" s="13">
        <f t="shared" si="38"/>
        <v>10216800</v>
      </c>
      <c r="D43" s="13">
        <f t="shared" si="38"/>
        <v>10216801</v>
      </c>
      <c r="E43" s="13">
        <f t="shared" si="38"/>
        <v>10216800</v>
      </c>
      <c r="F43" s="13">
        <f t="shared" si="38"/>
        <v>10216800</v>
      </c>
      <c r="G43" s="13">
        <f t="shared" si="38"/>
        <v>10216800</v>
      </c>
      <c r="H43" s="13">
        <f t="shared" si="38"/>
        <v>10216800</v>
      </c>
      <c r="I43" s="13">
        <f t="shared" si="38"/>
        <v>10216800</v>
      </c>
      <c r="J43" s="13">
        <f t="shared" si="38"/>
        <v>10599950</v>
      </c>
      <c r="K43" s="13">
        <f t="shared" si="38"/>
        <v>0</v>
      </c>
      <c r="L43" s="13">
        <f t="shared" ref="L43:AG43" si="39">+L20+L25+L30+L35+L41</f>
        <v>0</v>
      </c>
      <c r="M43" s="13">
        <f t="shared" si="39"/>
        <v>0</v>
      </c>
      <c r="N43" s="13">
        <f t="shared" ca="1" si="39"/>
        <v>94072135</v>
      </c>
      <c r="O43" s="13">
        <f t="shared" si="39"/>
        <v>9407213.5</v>
      </c>
      <c r="P43" s="39">
        <f t="shared" si="32"/>
        <v>1.0107443652253638</v>
      </c>
      <c r="Q43" s="13">
        <f t="shared" si="39"/>
        <v>10328893</v>
      </c>
      <c r="R43" s="39">
        <f>Q43/($Q$20+$Q$25)</f>
        <v>1</v>
      </c>
      <c r="S43" s="13">
        <f>Q43-O43</f>
        <v>921679.5</v>
      </c>
      <c r="T43" s="13"/>
      <c r="U43" s="13">
        <f t="shared" si="39"/>
        <v>11771928</v>
      </c>
      <c r="V43" s="13">
        <f t="shared" si="39"/>
        <v>11034144</v>
      </c>
      <c r="W43" s="13">
        <f t="shared" si="39"/>
        <v>11034144</v>
      </c>
      <c r="X43" s="13">
        <f t="shared" si="39"/>
        <v>11034144</v>
      </c>
      <c r="Y43" s="13">
        <f t="shared" si="39"/>
        <v>11034144</v>
      </c>
      <c r="Z43" s="13">
        <f t="shared" si="39"/>
        <v>11034144</v>
      </c>
      <c r="AA43" s="13">
        <f t="shared" si="39"/>
        <v>11034144</v>
      </c>
      <c r="AB43" s="13">
        <f t="shared" si="39"/>
        <v>11034144</v>
      </c>
      <c r="AC43" s="13">
        <f t="shared" si="39"/>
        <v>11417294</v>
      </c>
      <c r="AD43" s="13">
        <f t="shared" si="39"/>
        <v>11034144</v>
      </c>
      <c r="AE43" s="13">
        <f t="shared" si="39"/>
        <v>11034144</v>
      </c>
      <c r="AF43" s="13">
        <f t="shared" si="39"/>
        <v>11417294</v>
      </c>
      <c r="AG43" s="13">
        <f t="shared" ca="1" si="39"/>
        <v>133913812</v>
      </c>
      <c r="AH43" s="56">
        <f ca="1">AG43/($AG$20+$AG$25)</f>
        <v>1</v>
      </c>
    </row>
    <row r="44" spans="1:34" ht="16.5">
      <c r="A44" s="52"/>
      <c r="B44" s="2"/>
      <c r="C44" s="2"/>
      <c r="D44" s="2"/>
      <c r="E44" s="2"/>
      <c r="F44" s="2"/>
      <c r="G44" s="2"/>
      <c r="H44" s="2"/>
      <c r="I44" s="2"/>
      <c r="J44" s="2"/>
      <c r="K44" s="2"/>
      <c r="L44" s="57"/>
      <c r="M44" s="57"/>
      <c r="N44" s="2"/>
      <c r="O44" s="5"/>
      <c r="P44" s="5"/>
      <c r="Q44" s="7"/>
      <c r="R44" s="7"/>
      <c r="S44" s="9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55"/>
    </row>
    <row r="45" spans="1:34" ht="16.5">
      <c r="A45" s="49" t="s">
        <v>74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57"/>
      <c r="M45" s="57"/>
      <c r="N45" s="2"/>
      <c r="O45" s="5"/>
      <c r="P45" s="5"/>
      <c r="Q45" s="7"/>
      <c r="R45" s="7"/>
      <c r="S45" s="9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55"/>
    </row>
    <row r="46" spans="1:34" ht="16.5">
      <c r="A46" s="50" t="s">
        <v>75</v>
      </c>
      <c r="B46" s="2">
        <v>3853292</v>
      </c>
      <c r="C46" s="2">
        <v>3827813</v>
      </c>
      <c r="D46" s="2">
        <v>4146213</v>
      </c>
      <c r="E46" s="2">
        <v>4209745</v>
      </c>
      <c r="F46" s="2">
        <v>4234464</v>
      </c>
      <c r="G46" s="2">
        <v>4224225</v>
      </c>
      <c r="H46" s="2">
        <v>3870983</v>
      </c>
      <c r="I46" s="2">
        <v>4197043</v>
      </c>
      <c r="J46" s="2">
        <v>4185591</v>
      </c>
      <c r="K46" s="2"/>
      <c r="L46" s="57"/>
      <c r="M46" s="57"/>
      <c r="N46" s="2">
        <f t="shared" ref="N46:N52" ca="1" si="40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36749369</v>
      </c>
      <c r="O46" s="10">
        <f t="shared" ref="O46:O52" si="41">SUM(B46:K46)/10</f>
        <v>3674936.9</v>
      </c>
      <c r="P46" s="38">
        <f t="shared" ref="P46:P53" si="42">O46/($O$20+$O$25)</f>
        <v>0.39484824748941499</v>
      </c>
      <c r="Q46" s="11">
        <f>K46</f>
        <v>0</v>
      </c>
      <c r="R46" s="43">
        <f t="shared" ref="R46:R53" si="43">Q46/($Q$20+$Q$25)</f>
        <v>0</v>
      </c>
      <c r="S46" s="12">
        <f t="shared" ref="S46:S53" si="44">Q46-O46</f>
        <v>-3674936.9</v>
      </c>
      <c r="T46" s="2"/>
      <c r="U46" s="2">
        <f>Q46</f>
        <v>0</v>
      </c>
      <c r="V46" s="2">
        <f>U46</f>
        <v>0</v>
      </c>
      <c r="W46" s="2">
        <f t="shared" ref="W46:AF46" si="45">V46</f>
        <v>0</v>
      </c>
      <c r="X46" s="2">
        <f t="shared" si="45"/>
        <v>0</v>
      </c>
      <c r="Y46" s="2">
        <f t="shared" si="45"/>
        <v>0</v>
      </c>
      <c r="Z46" s="2">
        <f t="shared" si="45"/>
        <v>0</v>
      </c>
      <c r="AA46" s="2">
        <f t="shared" si="45"/>
        <v>0</v>
      </c>
      <c r="AB46" s="2">
        <f t="shared" si="45"/>
        <v>0</v>
      </c>
      <c r="AC46" s="2">
        <f t="shared" si="45"/>
        <v>0</v>
      </c>
      <c r="AD46" s="2">
        <f t="shared" si="45"/>
        <v>0</v>
      </c>
      <c r="AE46" s="2">
        <f t="shared" si="45"/>
        <v>0</v>
      </c>
      <c r="AF46" s="2">
        <f t="shared" si="45"/>
        <v>0</v>
      </c>
      <c r="AG46" s="2">
        <f t="shared" ref="AG46:AG52" ca="1" si="46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AH46" s="54">
        <f t="shared" ref="AH46:AH53" ca="1" si="47">AG46/($AG$20+$AG$25)</f>
        <v>0</v>
      </c>
    </row>
    <row r="47" spans="1:34" ht="16.5">
      <c r="A47" s="50" t="s">
        <v>76</v>
      </c>
      <c r="B47" s="2">
        <v>2009500</v>
      </c>
      <c r="C47" s="2">
        <v>1073000</v>
      </c>
      <c r="D47" s="2">
        <v>1336500</v>
      </c>
      <c r="E47" s="2">
        <v>1602045</v>
      </c>
      <c r="F47" s="2">
        <v>1620000</v>
      </c>
      <c r="G47" s="2">
        <v>1863000</v>
      </c>
      <c r="H47" s="2">
        <v>1215000</v>
      </c>
      <c r="I47" s="2">
        <v>1358100</v>
      </c>
      <c r="J47" s="2">
        <v>1295000</v>
      </c>
      <c r="K47" s="2"/>
      <c r="L47" s="57"/>
      <c r="M47" s="57"/>
      <c r="N47" s="2">
        <f t="shared" ca="1" si="40"/>
        <v>13372145</v>
      </c>
      <c r="O47" s="10">
        <f t="shared" si="41"/>
        <v>1337214.5</v>
      </c>
      <c r="P47" s="38">
        <f t="shared" si="42"/>
        <v>0.14367506605145638</v>
      </c>
      <c r="Q47" s="11">
        <f>O47</f>
        <v>1337214.5</v>
      </c>
      <c r="R47" s="43">
        <f t="shared" si="43"/>
        <v>0.12946348655175341</v>
      </c>
      <c r="S47" s="12">
        <f t="shared" si="44"/>
        <v>0</v>
      </c>
      <c r="T47" s="2"/>
      <c r="U47" s="2">
        <f t="shared" ref="U47:U52" si="48">Q47</f>
        <v>1337214.5</v>
      </c>
      <c r="V47" s="2">
        <f t="shared" ref="V47:AF52" si="49">U47</f>
        <v>1337214.5</v>
      </c>
      <c r="W47" s="2">
        <f t="shared" si="49"/>
        <v>1337214.5</v>
      </c>
      <c r="X47" s="2">
        <f t="shared" si="49"/>
        <v>1337214.5</v>
      </c>
      <c r="Y47" s="2">
        <f t="shared" si="49"/>
        <v>1337214.5</v>
      </c>
      <c r="Z47" s="2">
        <f t="shared" si="49"/>
        <v>1337214.5</v>
      </c>
      <c r="AA47" s="2">
        <f t="shared" si="49"/>
        <v>1337214.5</v>
      </c>
      <c r="AB47" s="2">
        <f t="shared" si="49"/>
        <v>1337214.5</v>
      </c>
      <c r="AC47" s="2">
        <f t="shared" si="49"/>
        <v>1337214.5</v>
      </c>
      <c r="AD47" s="2">
        <f t="shared" si="49"/>
        <v>1337214.5</v>
      </c>
      <c r="AE47" s="2">
        <f t="shared" si="49"/>
        <v>1337214.5</v>
      </c>
      <c r="AF47" s="2">
        <f t="shared" si="49"/>
        <v>1337214.5</v>
      </c>
      <c r="AG47" s="2">
        <f t="shared" ca="1" si="46"/>
        <v>16046574</v>
      </c>
      <c r="AH47" s="54">
        <f t="shared" ca="1" si="47"/>
        <v>0.11982762465159306</v>
      </c>
    </row>
    <row r="48" spans="1:34" ht="16.5">
      <c r="A48" s="50" t="s">
        <v>77</v>
      </c>
      <c r="B48" s="2">
        <v>1566939</v>
      </c>
      <c r="C48" s="2">
        <v>1616758</v>
      </c>
      <c r="D48" s="2">
        <v>1589158</v>
      </c>
      <c r="E48" s="2">
        <v>1469379</v>
      </c>
      <c r="F48" s="2">
        <v>1527029</v>
      </c>
      <c r="G48" s="2">
        <v>1538109</v>
      </c>
      <c r="H48" s="2">
        <v>1451579</v>
      </c>
      <c r="I48" s="2">
        <v>1468899</v>
      </c>
      <c r="J48" s="2">
        <v>1487548</v>
      </c>
      <c r="K48" s="2"/>
      <c r="L48" s="57"/>
      <c r="M48" s="57"/>
      <c r="N48" s="2">
        <f t="shared" ca="1" si="40"/>
        <v>13715398</v>
      </c>
      <c r="O48" s="10">
        <f>SUM(B48:K48)/10</f>
        <v>1371539.8</v>
      </c>
      <c r="P48" s="38">
        <f t="shared" si="42"/>
        <v>0.14736309796012628</v>
      </c>
      <c r="Q48" s="11">
        <f t="shared" ref="Q48:Q52" si="50">O48</f>
        <v>1371539.8</v>
      </c>
      <c r="R48" s="43">
        <f t="shared" si="43"/>
        <v>0.13278671780218848</v>
      </c>
      <c r="S48" s="12">
        <f t="shared" si="44"/>
        <v>0</v>
      </c>
      <c r="T48" s="2"/>
      <c r="U48" s="2">
        <f t="shared" si="48"/>
        <v>1371539.8</v>
      </c>
      <c r="V48" s="2">
        <f t="shared" si="49"/>
        <v>1371539.8</v>
      </c>
      <c r="W48" s="2">
        <f t="shared" si="49"/>
        <v>1371539.8</v>
      </c>
      <c r="X48" s="2">
        <f t="shared" si="49"/>
        <v>1371539.8</v>
      </c>
      <c r="Y48" s="2">
        <f t="shared" si="49"/>
        <v>1371539.8</v>
      </c>
      <c r="Z48" s="2">
        <f t="shared" si="49"/>
        <v>1371539.8</v>
      </c>
      <c r="AA48" s="2">
        <f t="shared" si="49"/>
        <v>1371539.8</v>
      </c>
      <c r="AB48" s="2">
        <f t="shared" si="49"/>
        <v>1371539.8</v>
      </c>
      <c r="AC48" s="2">
        <f t="shared" si="49"/>
        <v>1371539.8</v>
      </c>
      <c r="AD48" s="2">
        <f t="shared" si="49"/>
        <v>1371539.8</v>
      </c>
      <c r="AE48" s="2">
        <f t="shared" si="49"/>
        <v>1371539.8</v>
      </c>
      <c r="AF48" s="2">
        <f t="shared" si="49"/>
        <v>1371539.8</v>
      </c>
      <c r="AG48" s="2">
        <f t="shared" ca="1" si="46"/>
        <v>16458477.600000003</v>
      </c>
      <c r="AH48" s="54">
        <f t="shared" ca="1" si="47"/>
        <v>0.12290351050569752</v>
      </c>
    </row>
    <row r="49" spans="1:34" ht="16.5">
      <c r="A49" s="50" t="s">
        <v>78</v>
      </c>
      <c r="B49" s="2">
        <v>222889</v>
      </c>
      <c r="C49" s="2">
        <v>229945</v>
      </c>
      <c r="D49" s="2">
        <v>119222</v>
      </c>
      <c r="E49" s="2">
        <v>0</v>
      </c>
      <c r="F49" s="2">
        <v>171567</v>
      </c>
      <c r="G49" s="2">
        <v>184444</v>
      </c>
      <c r="H49" s="2">
        <v>224778</v>
      </c>
      <c r="I49" s="2">
        <v>138800</v>
      </c>
      <c r="J49" s="2">
        <v>162011</v>
      </c>
      <c r="K49" s="2"/>
      <c r="L49" s="57"/>
      <c r="M49" s="57"/>
      <c r="N49" s="2">
        <f t="shared" ca="1" si="40"/>
        <v>1453656</v>
      </c>
      <c r="O49" s="10">
        <f t="shared" si="41"/>
        <v>145365.6</v>
      </c>
      <c r="P49" s="38">
        <f t="shared" si="42"/>
        <v>1.5618595357446086E-2</v>
      </c>
      <c r="Q49" s="11">
        <f t="shared" si="50"/>
        <v>145365.6</v>
      </c>
      <c r="R49" s="43">
        <f t="shared" si="43"/>
        <v>1.4073686308881311E-2</v>
      </c>
      <c r="S49" s="12">
        <f t="shared" si="44"/>
        <v>0</v>
      </c>
      <c r="T49" s="2"/>
      <c r="U49" s="2">
        <f t="shared" si="48"/>
        <v>145365.6</v>
      </c>
      <c r="V49" s="2">
        <f t="shared" si="49"/>
        <v>145365.6</v>
      </c>
      <c r="W49" s="2">
        <f t="shared" si="49"/>
        <v>145365.6</v>
      </c>
      <c r="X49" s="2">
        <f t="shared" si="49"/>
        <v>145365.6</v>
      </c>
      <c r="Y49" s="2">
        <f t="shared" si="49"/>
        <v>145365.6</v>
      </c>
      <c r="Z49" s="2">
        <f t="shared" si="49"/>
        <v>145365.6</v>
      </c>
      <c r="AA49" s="2">
        <f t="shared" si="49"/>
        <v>145365.6</v>
      </c>
      <c r="AB49" s="2">
        <f t="shared" si="49"/>
        <v>145365.6</v>
      </c>
      <c r="AC49" s="2">
        <f t="shared" si="49"/>
        <v>145365.6</v>
      </c>
      <c r="AD49" s="2">
        <f t="shared" si="49"/>
        <v>145365.6</v>
      </c>
      <c r="AE49" s="2">
        <f t="shared" si="49"/>
        <v>145365.6</v>
      </c>
      <c r="AF49" s="2">
        <f t="shared" si="49"/>
        <v>145365.6</v>
      </c>
      <c r="AG49" s="2">
        <f t="shared" ca="1" si="46"/>
        <v>1744387.2000000004</v>
      </c>
      <c r="AH49" s="54">
        <f t="shared" ca="1" si="47"/>
        <v>1.3026193295132249E-2</v>
      </c>
    </row>
    <row r="50" spans="1:34" ht="16.5">
      <c r="A50" s="50" t="s">
        <v>79</v>
      </c>
      <c r="B50" s="2">
        <v>18410</v>
      </c>
      <c r="C50" s="2">
        <v>18273</v>
      </c>
      <c r="D50" s="2">
        <v>14895</v>
      </c>
      <c r="E50" s="2">
        <v>25731</v>
      </c>
      <c r="F50" s="2">
        <v>25777</v>
      </c>
      <c r="G50" s="2">
        <v>26693</v>
      </c>
      <c r="H50" s="2">
        <v>25189</v>
      </c>
      <c r="I50" s="2">
        <v>23484</v>
      </c>
      <c r="J50" s="2">
        <v>23059</v>
      </c>
      <c r="K50" s="2"/>
      <c r="L50" s="57"/>
      <c r="M50" s="57"/>
      <c r="N50" s="2">
        <f t="shared" ca="1" si="40"/>
        <v>201511</v>
      </c>
      <c r="O50" s="10">
        <f t="shared" si="41"/>
        <v>20151.099999999999</v>
      </c>
      <c r="P50" s="38">
        <f t="shared" si="42"/>
        <v>2.165105615822669E-3</v>
      </c>
      <c r="Q50" s="11">
        <f t="shared" si="50"/>
        <v>20151.099999999999</v>
      </c>
      <c r="R50" s="43">
        <f t="shared" si="43"/>
        <v>1.9509447914699085E-3</v>
      </c>
      <c r="S50" s="12">
        <f t="shared" si="44"/>
        <v>0</v>
      </c>
      <c r="T50" s="2"/>
      <c r="U50" s="2">
        <f t="shared" si="48"/>
        <v>20151.099999999999</v>
      </c>
      <c r="V50" s="2">
        <f t="shared" si="49"/>
        <v>20151.099999999999</v>
      </c>
      <c r="W50" s="2">
        <f t="shared" si="49"/>
        <v>20151.099999999999</v>
      </c>
      <c r="X50" s="2">
        <f t="shared" si="49"/>
        <v>20151.099999999999</v>
      </c>
      <c r="Y50" s="2">
        <f t="shared" si="49"/>
        <v>20151.099999999999</v>
      </c>
      <c r="Z50" s="2">
        <f t="shared" si="49"/>
        <v>20151.099999999999</v>
      </c>
      <c r="AA50" s="2">
        <f t="shared" si="49"/>
        <v>20151.099999999999</v>
      </c>
      <c r="AB50" s="2">
        <f t="shared" si="49"/>
        <v>20151.099999999999</v>
      </c>
      <c r="AC50" s="2">
        <f t="shared" si="49"/>
        <v>20151.099999999999</v>
      </c>
      <c r="AD50" s="2">
        <f t="shared" si="49"/>
        <v>20151.099999999999</v>
      </c>
      <c r="AE50" s="2">
        <f t="shared" si="49"/>
        <v>20151.099999999999</v>
      </c>
      <c r="AF50" s="2">
        <f t="shared" si="49"/>
        <v>20151.099999999999</v>
      </c>
      <c r="AG50" s="2">
        <f t="shared" ca="1" si="46"/>
        <v>241813.20000000004</v>
      </c>
      <c r="AH50" s="54">
        <f t="shared" ca="1" si="47"/>
        <v>1.8057375590204245E-3</v>
      </c>
    </row>
    <row r="51" spans="1:34" ht="16.5">
      <c r="A51" s="50" t="s">
        <v>80</v>
      </c>
      <c r="B51" s="2">
        <v>737784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383150</v>
      </c>
      <c r="K51" s="2"/>
      <c r="L51" s="57"/>
      <c r="M51" s="57"/>
      <c r="N51" s="2">
        <f t="shared" ca="1" si="40"/>
        <v>1120934</v>
      </c>
      <c r="O51" s="10">
        <f t="shared" si="41"/>
        <v>112093.4</v>
      </c>
      <c r="P51" s="38">
        <f t="shared" si="42"/>
        <v>1.2043712245815701E-2</v>
      </c>
      <c r="Q51" s="11">
        <f t="shared" si="50"/>
        <v>112093.4</v>
      </c>
      <c r="R51" s="43">
        <f t="shared" si="43"/>
        <v>1.0852411773459169E-2</v>
      </c>
      <c r="S51" s="12">
        <f t="shared" si="44"/>
        <v>0</v>
      </c>
      <c r="T51" s="2"/>
      <c r="U51" s="2">
        <f>U23</f>
        <v>737784</v>
      </c>
      <c r="V51" s="2">
        <f t="shared" ref="V51:AF51" si="51">V23</f>
        <v>0</v>
      </c>
      <c r="W51" s="2">
        <f t="shared" si="51"/>
        <v>0</v>
      </c>
      <c r="X51" s="2">
        <f t="shared" si="51"/>
        <v>0</v>
      </c>
      <c r="Y51" s="2">
        <f t="shared" si="51"/>
        <v>0</v>
      </c>
      <c r="Z51" s="2">
        <f t="shared" si="51"/>
        <v>0</v>
      </c>
      <c r="AA51" s="2">
        <f t="shared" si="51"/>
        <v>0</v>
      </c>
      <c r="AB51" s="2">
        <f t="shared" si="51"/>
        <v>0</v>
      </c>
      <c r="AC51" s="2">
        <f t="shared" si="51"/>
        <v>383150</v>
      </c>
      <c r="AD51" s="2">
        <f t="shared" si="51"/>
        <v>0</v>
      </c>
      <c r="AE51" s="2">
        <f t="shared" si="51"/>
        <v>0</v>
      </c>
      <c r="AF51" s="2">
        <f t="shared" si="51"/>
        <v>383150</v>
      </c>
      <c r="AG51" s="2">
        <f t="shared" ca="1" si="46"/>
        <v>1504084</v>
      </c>
      <c r="AH51" s="54">
        <f t="shared" ca="1" si="47"/>
        <v>1.1231731645425791E-2</v>
      </c>
    </row>
    <row r="52" spans="1:34" ht="16.5">
      <c r="A52" s="50" t="s">
        <v>81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/>
      <c r="L52" s="57"/>
      <c r="M52" s="57"/>
      <c r="N52" s="2">
        <f t="shared" ca="1" si="40"/>
        <v>0</v>
      </c>
      <c r="O52" s="10">
        <f t="shared" si="41"/>
        <v>0</v>
      </c>
      <c r="P52" s="38">
        <f t="shared" si="42"/>
        <v>0</v>
      </c>
      <c r="Q52" s="11">
        <f t="shared" si="50"/>
        <v>0</v>
      </c>
      <c r="R52" s="43">
        <f t="shared" si="43"/>
        <v>0</v>
      </c>
      <c r="S52" s="12">
        <f t="shared" si="44"/>
        <v>0</v>
      </c>
      <c r="T52" s="2"/>
      <c r="U52" s="2">
        <f t="shared" si="48"/>
        <v>0</v>
      </c>
      <c r="V52" s="2">
        <f t="shared" si="49"/>
        <v>0</v>
      </c>
      <c r="W52" s="2">
        <f t="shared" si="49"/>
        <v>0</v>
      </c>
      <c r="X52" s="2">
        <f t="shared" si="49"/>
        <v>0</v>
      </c>
      <c r="Y52" s="2">
        <f t="shared" si="49"/>
        <v>0</v>
      </c>
      <c r="Z52" s="2">
        <f t="shared" si="49"/>
        <v>0</v>
      </c>
      <c r="AA52" s="2">
        <f t="shared" si="49"/>
        <v>0</v>
      </c>
      <c r="AB52" s="2">
        <f t="shared" si="49"/>
        <v>0</v>
      </c>
      <c r="AC52" s="2">
        <f t="shared" si="49"/>
        <v>0</v>
      </c>
      <c r="AD52" s="2">
        <f t="shared" si="49"/>
        <v>0</v>
      </c>
      <c r="AE52" s="2">
        <f t="shared" si="49"/>
        <v>0</v>
      </c>
      <c r="AF52" s="2">
        <f t="shared" si="49"/>
        <v>0</v>
      </c>
      <c r="AG52" s="2">
        <f t="shared" ca="1" si="46"/>
        <v>0</v>
      </c>
      <c r="AH52" s="54">
        <f t="shared" ca="1" si="47"/>
        <v>0</v>
      </c>
    </row>
    <row r="53" spans="1:34" ht="16.5">
      <c r="A53" s="51" t="s">
        <v>82</v>
      </c>
      <c r="B53" s="13">
        <f t="shared" ref="B53:K53" si="52">SUM(B46:B52)</f>
        <v>8408814</v>
      </c>
      <c r="C53" s="13">
        <f t="shared" si="52"/>
        <v>6765789</v>
      </c>
      <c r="D53" s="13">
        <f t="shared" si="52"/>
        <v>7205988</v>
      </c>
      <c r="E53" s="13">
        <f t="shared" si="52"/>
        <v>7306900</v>
      </c>
      <c r="F53" s="13">
        <f t="shared" si="52"/>
        <v>7578837</v>
      </c>
      <c r="G53" s="13">
        <f t="shared" si="52"/>
        <v>7836471</v>
      </c>
      <c r="H53" s="13">
        <f t="shared" si="52"/>
        <v>6787529</v>
      </c>
      <c r="I53" s="13">
        <f t="shared" si="52"/>
        <v>7186326</v>
      </c>
      <c r="J53" s="13">
        <f t="shared" si="52"/>
        <v>7536359</v>
      </c>
      <c r="K53" s="13">
        <f t="shared" si="52"/>
        <v>0</v>
      </c>
      <c r="L53" s="13">
        <f t="shared" ref="L53:AG53" si="53">SUM(L46:L52)</f>
        <v>0</v>
      </c>
      <c r="M53" s="13">
        <f t="shared" si="53"/>
        <v>0</v>
      </c>
      <c r="N53" s="13">
        <f t="shared" ca="1" si="53"/>
        <v>66613013</v>
      </c>
      <c r="O53" s="13">
        <f t="shared" si="53"/>
        <v>6661301.2999999998</v>
      </c>
      <c r="P53" s="39">
        <f t="shared" si="42"/>
        <v>0.71571382472008216</v>
      </c>
      <c r="Q53" s="13">
        <f t="shared" si="53"/>
        <v>2986364.4</v>
      </c>
      <c r="R53" s="39">
        <f t="shared" si="43"/>
        <v>0.28912724722775229</v>
      </c>
      <c r="S53" s="13">
        <f t="shared" si="44"/>
        <v>-3674936.9</v>
      </c>
      <c r="T53" s="13"/>
      <c r="U53" s="13">
        <f t="shared" si="53"/>
        <v>3612055</v>
      </c>
      <c r="V53" s="13">
        <f t="shared" si="53"/>
        <v>2874271</v>
      </c>
      <c r="W53" s="13">
        <f t="shared" si="53"/>
        <v>2874271</v>
      </c>
      <c r="X53" s="13">
        <f t="shared" si="53"/>
        <v>2874271</v>
      </c>
      <c r="Y53" s="13">
        <f t="shared" si="53"/>
        <v>2874271</v>
      </c>
      <c r="Z53" s="13">
        <f t="shared" si="53"/>
        <v>2874271</v>
      </c>
      <c r="AA53" s="13">
        <f t="shared" si="53"/>
        <v>2874271</v>
      </c>
      <c r="AB53" s="13">
        <f t="shared" si="53"/>
        <v>2874271</v>
      </c>
      <c r="AC53" s="13">
        <f t="shared" si="53"/>
        <v>3257421</v>
      </c>
      <c r="AD53" s="13">
        <f t="shared" si="53"/>
        <v>2874271</v>
      </c>
      <c r="AE53" s="13">
        <f t="shared" si="53"/>
        <v>2874271</v>
      </c>
      <c r="AF53" s="13">
        <f t="shared" si="53"/>
        <v>3257421</v>
      </c>
      <c r="AG53" s="13">
        <f t="shared" ca="1" si="53"/>
        <v>35995336.000000007</v>
      </c>
      <c r="AH53" s="56">
        <f t="shared" ca="1" si="47"/>
        <v>0.26879479765686909</v>
      </c>
    </row>
    <row r="54" spans="1:34" ht="16.5">
      <c r="A54" s="52"/>
      <c r="B54" s="2"/>
      <c r="C54" s="2"/>
      <c r="D54" s="2"/>
      <c r="E54" s="2"/>
      <c r="F54" s="2"/>
      <c r="G54" s="2"/>
      <c r="H54" s="2"/>
      <c r="I54" s="2"/>
      <c r="J54" s="2"/>
      <c r="K54" s="2"/>
      <c r="L54" s="57"/>
      <c r="M54" s="57"/>
      <c r="N54" s="2"/>
      <c r="O54" s="5"/>
      <c r="P54" s="5"/>
      <c r="Q54" s="7"/>
      <c r="R54" s="7"/>
      <c r="S54" s="9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55"/>
    </row>
    <row r="55" spans="1:34" ht="16.5">
      <c r="A55" s="49" t="s">
        <v>83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57"/>
      <c r="M55" s="57"/>
      <c r="N55" s="2"/>
      <c r="O55" s="5"/>
      <c r="P55" s="5"/>
      <c r="Q55" s="7"/>
      <c r="R55" s="7"/>
      <c r="S55" s="9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55"/>
    </row>
    <row r="56" spans="1:34" ht="16.5">
      <c r="A56" s="49" t="s">
        <v>84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57"/>
      <c r="M56" s="57"/>
      <c r="N56" s="2"/>
      <c r="O56" s="5"/>
      <c r="P56" s="5"/>
      <c r="Q56" s="7"/>
      <c r="R56" s="7"/>
      <c r="S56" s="9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55"/>
    </row>
    <row r="57" spans="1:34" ht="16.5">
      <c r="A57" s="49" t="s">
        <v>85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57"/>
      <c r="M57" s="57"/>
      <c r="N57" s="2"/>
      <c r="O57" s="5"/>
      <c r="P57" s="5"/>
      <c r="Q57" s="7"/>
      <c r="R57" s="7"/>
      <c r="S57" s="9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55"/>
    </row>
    <row r="58" spans="1:34" ht="16.5">
      <c r="A58" s="50" t="s">
        <v>86</v>
      </c>
      <c r="B58" s="2">
        <v>0</v>
      </c>
      <c r="C58" s="2">
        <v>11060</v>
      </c>
      <c r="D58" s="2">
        <v>4777</v>
      </c>
      <c r="E58" s="2">
        <v>6200</v>
      </c>
      <c r="F58" s="2">
        <v>5550</v>
      </c>
      <c r="G58" s="2">
        <v>4850</v>
      </c>
      <c r="H58" s="2">
        <v>0</v>
      </c>
      <c r="I58" s="2">
        <v>4850</v>
      </c>
      <c r="J58" s="2">
        <v>8590</v>
      </c>
      <c r="K58" s="2"/>
      <c r="L58" s="57"/>
      <c r="M58" s="57"/>
      <c r="N58" s="2">
        <f t="shared" ref="N58:N65" ca="1" si="54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45877</v>
      </c>
      <c r="O58" s="10">
        <f t="shared" ref="O58:O61" si="55">SUM(B58:K58)/10</f>
        <v>4587.7</v>
      </c>
      <c r="P58" s="38">
        <f t="shared" ref="P58:P114" si="56">O58/($O$20+$O$25)</f>
        <v>4.9291875052526462E-4</v>
      </c>
      <c r="Q58" s="11">
        <v>5100</v>
      </c>
      <c r="R58" s="43">
        <f t="shared" ref="R58:R65" si="57">Q58/($Q$20+$Q$25)</f>
        <v>4.9376056078807287E-4</v>
      </c>
      <c r="S58" s="12">
        <f t="shared" ref="S58:S65" si="58">Q58-O58</f>
        <v>512.30000000000018</v>
      </c>
      <c r="T58" s="2"/>
      <c r="U58" s="2">
        <f t="shared" ref="U58:U61" si="59">Q58</f>
        <v>5100</v>
      </c>
      <c r="V58" s="2">
        <f>U58</f>
        <v>5100</v>
      </c>
      <c r="W58" s="2">
        <f t="shared" ref="W58:AF61" si="60">V58</f>
        <v>5100</v>
      </c>
      <c r="X58" s="2">
        <f t="shared" si="60"/>
        <v>5100</v>
      </c>
      <c r="Y58" s="2">
        <f t="shared" si="60"/>
        <v>5100</v>
      </c>
      <c r="Z58" s="2">
        <f t="shared" si="60"/>
        <v>5100</v>
      </c>
      <c r="AA58" s="2">
        <f t="shared" si="60"/>
        <v>5100</v>
      </c>
      <c r="AB58" s="2">
        <f t="shared" si="60"/>
        <v>5100</v>
      </c>
      <c r="AC58" s="2">
        <f t="shared" si="60"/>
        <v>5100</v>
      </c>
      <c r="AD58" s="2">
        <f t="shared" si="60"/>
        <v>5100</v>
      </c>
      <c r="AE58" s="2">
        <f t="shared" si="60"/>
        <v>5100</v>
      </c>
      <c r="AF58" s="2">
        <f t="shared" si="60"/>
        <v>5100</v>
      </c>
      <c r="AG58" s="2">
        <f t="shared" ref="AG58:AG65" ca="1" si="6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61200</v>
      </c>
      <c r="AH58" s="54">
        <f t="shared" ref="AH58:AH65" ca="1" si="62">AG58/($AG$20+$AG$25)</f>
        <v>4.5701036424831217E-4</v>
      </c>
    </row>
    <row r="59" spans="1:34" ht="16.5">
      <c r="A59" s="50" t="s">
        <v>87</v>
      </c>
      <c r="B59" s="2">
        <v>0</v>
      </c>
      <c r="C59" s="2">
        <v>0</v>
      </c>
      <c r="D59" s="2">
        <v>0</v>
      </c>
      <c r="E59" s="2">
        <v>29900</v>
      </c>
      <c r="F59" s="2">
        <v>12850</v>
      </c>
      <c r="G59" s="2">
        <v>75150</v>
      </c>
      <c r="H59" s="2">
        <v>70250</v>
      </c>
      <c r="I59" s="2">
        <v>38950</v>
      </c>
      <c r="J59" s="2">
        <v>66300</v>
      </c>
      <c r="K59" s="2"/>
      <c r="L59" s="57"/>
      <c r="M59" s="57"/>
      <c r="N59" s="2">
        <f t="shared" ca="1" si="54"/>
        <v>293400</v>
      </c>
      <c r="O59" s="10">
        <f t="shared" si="55"/>
        <v>29340</v>
      </c>
      <c r="P59" s="38">
        <f t="shared" si="56"/>
        <v>3.1523936047281346E-3</v>
      </c>
      <c r="Q59" s="11">
        <v>30000</v>
      </c>
      <c r="R59" s="43">
        <f t="shared" si="57"/>
        <v>2.9044738869886638E-3</v>
      </c>
      <c r="S59" s="12">
        <f t="shared" si="58"/>
        <v>660</v>
      </c>
      <c r="T59" s="2"/>
      <c r="U59" s="2">
        <v>0</v>
      </c>
      <c r="V59" s="2">
        <v>0</v>
      </c>
      <c r="W59" s="2">
        <v>0</v>
      </c>
      <c r="X59" s="2">
        <v>50000</v>
      </c>
      <c r="Y59" s="2">
        <f>X59</f>
        <v>50000</v>
      </c>
      <c r="Z59" s="2">
        <f t="shared" ref="Z59:AD59" si="63">Y59</f>
        <v>50000</v>
      </c>
      <c r="AA59" s="2">
        <f t="shared" si="63"/>
        <v>50000</v>
      </c>
      <c r="AB59" s="2">
        <f t="shared" si="63"/>
        <v>50000</v>
      </c>
      <c r="AC59" s="2">
        <f t="shared" si="63"/>
        <v>50000</v>
      </c>
      <c r="AD59" s="2">
        <f t="shared" si="63"/>
        <v>50000</v>
      </c>
      <c r="AE59" s="2">
        <v>0</v>
      </c>
      <c r="AF59" s="2">
        <v>0</v>
      </c>
      <c r="AG59" s="2">
        <f t="shared" ca="1" si="61"/>
        <v>350000</v>
      </c>
      <c r="AH59" s="54">
        <f t="shared" ca="1" si="62"/>
        <v>2.6136213641651841E-3</v>
      </c>
    </row>
    <row r="60" spans="1:34" ht="16.5">
      <c r="A60" s="50" t="s">
        <v>88</v>
      </c>
      <c r="B60" s="2">
        <v>17400</v>
      </c>
      <c r="C60" s="2">
        <v>19250</v>
      </c>
      <c r="D60" s="2">
        <v>15120</v>
      </c>
      <c r="E60" s="2">
        <v>0</v>
      </c>
      <c r="F60" s="2">
        <v>27702</v>
      </c>
      <c r="G60" s="2">
        <v>36847</v>
      </c>
      <c r="H60" s="2">
        <v>50973</v>
      </c>
      <c r="I60" s="2">
        <v>46363</v>
      </c>
      <c r="J60" s="2">
        <v>44711</v>
      </c>
      <c r="K60" s="2"/>
      <c r="L60" s="57"/>
      <c r="M60" s="57"/>
      <c r="N60" s="2">
        <f t="shared" ca="1" si="54"/>
        <v>258366</v>
      </c>
      <c r="O60" s="10">
        <f t="shared" si="55"/>
        <v>25836.6</v>
      </c>
      <c r="P60" s="38">
        <f t="shared" si="56"/>
        <v>2.7759758898404539E-3</v>
      </c>
      <c r="Q60" s="11">
        <v>28100</v>
      </c>
      <c r="R60" s="43">
        <f t="shared" si="57"/>
        <v>2.7205238741460484E-3</v>
      </c>
      <c r="S60" s="12">
        <f t="shared" si="58"/>
        <v>2263.4000000000015</v>
      </c>
      <c r="T60" s="2"/>
      <c r="U60" s="2">
        <f t="shared" si="59"/>
        <v>28100</v>
      </c>
      <c r="V60" s="2">
        <f>U60</f>
        <v>28100</v>
      </c>
      <c r="W60" s="2">
        <f t="shared" si="60"/>
        <v>28100</v>
      </c>
      <c r="X60" s="2">
        <f t="shared" si="60"/>
        <v>28100</v>
      </c>
      <c r="Y60" s="2">
        <f t="shared" si="60"/>
        <v>28100</v>
      </c>
      <c r="Z60" s="2">
        <f t="shared" si="60"/>
        <v>28100</v>
      </c>
      <c r="AA60" s="2">
        <f t="shared" si="60"/>
        <v>28100</v>
      </c>
      <c r="AB60" s="2">
        <f t="shared" si="60"/>
        <v>28100</v>
      </c>
      <c r="AC60" s="2">
        <f t="shared" si="60"/>
        <v>28100</v>
      </c>
      <c r="AD60" s="2">
        <f t="shared" si="60"/>
        <v>28100</v>
      </c>
      <c r="AE60" s="2">
        <f t="shared" si="60"/>
        <v>28100</v>
      </c>
      <c r="AF60" s="2">
        <f t="shared" si="60"/>
        <v>28100</v>
      </c>
      <c r="AG60" s="2">
        <f t="shared" ca="1" si="61"/>
        <v>337200</v>
      </c>
      <c r="AH60" s="54">
        <f t="shared" ca="1" si="62"/>
        <v>2.5180374971328573E-3</v>
      </c>
    </row>
    <row r="61" spans="1:34" ht="16.5">
      <c r="A61" s="50" t="s">
        <v>89</v>
      </c>
      <c r="B61" s="2">
        <v>55409</v>
      </c>
      <c r="C61" s="2">
        <v>55890</v>
      </c>
      <c r="D61" s="2">
        <v>57100</v>
      </c>
      <c r="E61" s="2">
        <v>56377</v>
      </c>
      <c r="F61" s="2">
        <v>56425</v>
      </c>
      <c r="G61" s="2">
        <v>57720</v>
      </c>
      <c r="H61" s="2">
        <v>4056</v>
      </c>
      <c r="I61" s="2">
        <v>5827</v>
      </c>
      <c r="J61" s="2">
        <v>64902</v>
      </c>
      <c r="K61" s="2"/>
      <c r="L61" s="57"/>
      <c r="M61" s="57"/>
      <c r="N61" s="2">
        <f t="shared" ca="1" si="54"/>
        <v>413706</v>
      </c>
      <c r="O61" s="10">
        <f t="shared" si="55"/>
        <v>41370.6</v>
      </c>
      <c r="P61" s="38">
        <f t="shared" si="56"/>
        <v>4.4450039149204418E-3</v>
      </c>
      <c r="Q61" s="11">
        <v>48000</v>
      </c>
      <c r="R61" s="43">
        <f t="shared" si="57"/>
        <v>4.6471582191818621E-3</v>
      </c>
      <c r="S61" s="12">
        <f t="shared" si="58"/>
        <v>6629.4000000000015</v>
      </c>
      <c r="T61" s="2"/>
      <c r="U61" s="2">
        <f t="shared" si="59"/>
        <v>48000</v>
      </c>
      <c r="V61" s="2">
        <f>U61</f>
        <v>48000</v>
      </c>
      <c r="W61" s="2">
        <f t="shared" si="60"/>
        <v>48000</v>
      </c>
      <c r="X61" s="2">
        <f t="shared" si="60"/>
        <v>48000</v>
      </c>
      <c r="Y61" s="2">
        <f t="shared" si="60"/>
        <v>48000</v>
      </c>
      <c r="Z61" s="2">
        <f t="shared" si="60"/>
        <v>48000</v>
      </c>
      <c r="AA61" s="2">
        <f t="shared" si="60"/>
        <v>48000</v>
      </c>
      <c r="AB61" s="2">
        <f t="shared" si="60"/>
        <v>48000</v>
      </c>
      <c r="AC61" s="2">
        <f t="shared" si="60"/>
        <v>48000</v>
      </c>
      <c r="AD61" s="2">
        <f t="shared" si="60"/>
        <v>48000</v>
      </c>
      <c r="AE61" s="2">
        <f t="shared" si="60"/>
        <v>48000</v>
      </c>
      <c r="AF61" s="2">
        <f t="shared" si="60"/>
        <v>48000</v>
      </c>
      <c r="AG61" s="2">
        <f t="shared" ca="1" si="61"/>
        <v>576000</v>
      </c>
      <c r="AH61" s="54">
        <f t="shared" ca="1" si="62"/>
        <v>4.3012740164547029E-3</v>
      </c>
    </row>
    <row r="62" spans="1:34" ht="16.5">
      <c r="A62" s="51" t="s">
        <v>90</v>
      </c>
      <c r="B62" s="13">
        <f t="shared" ref="B62:K62" si="64">SUM(B58:B61)</f>
        <v>72809</v>
      </c>
      <c r="C62" s="13">
        <f t="shared" si="64"/>
        <v>86200</v>
      </c>
      <c r="D62" s="13">
        <f t="shared" si="64"/>
        <v>76997</v>
      </c>
      <c r="E62" s="13">
        <f t="shared" si="64"/>
        <v>92477</v>
      </c>
      <c r="F62" s="13">
        <f t="shared" si="64"/>
        <v>102527</v>
      </c>
      <c r="G62" s="13">
        <f t="shared" si="64"/>
        <v>174567</v>
      </c>
      <c r="H62" s="13">
        <f t="shared" si="64"/>
        <v>125279</v>
      </c>
      <c r="I62" s="13">
        <f t="shared" si="64"/>
        <v>95990</v>
      </c>
      <c r="J62" s="13">
        <f t="shared" si="64"/>
        <v>184503</v>
      </c>
      <c r="K62" s="13">
        <f t="shared" si="64"/>
        <v>0</v>
      </c>
      <c r="L62" s="13">
        <f t="shared" ref="L62:AG62" si="65">SUM(L58:L61)</f>
        <v>0</v>
      </c>
      <c r="M62" s="13">
        <f t="shared" si="65"/>
        <v>0</v>
      </c>
      <c r="N62" s="13">
        <f t="shared" ca="1" si="65"/>
        <v>1011349</v>
      </c>
      <c r="O62" s="13">
        <f t="shared" si="65"/>
        <v>101134.9</v>
      </c>
      <c r="P62" s="39">
        <f t="shared" si="56"/>
        <v>1.0866292160014295E-2</v>
      </c>
      <c r="Q62" s="13">
        <f t="shared" si="65"/>
        <v>111200</v>
      </c>
      <c r="R62" s="39">
        <f t="shared" si="57"/>
        <v>1.0765916541104648E-2</v>
      </c>
      <c r="S62" s="13">
        <f t="shared" si="58"/>
        <v>10065.100000000006</v>
      </c>
      <c r="T62" s="13"/>
      <c r="U62" s="13">
        <f t="shared" si="65"/>
        <v>81200</v>
      </c>
      <c r="V62" s="13">
        <f t="shared" si="65"/>
        <v>81200</v>
      </c>
      <c r="W62" s="13">
        <f t="shared" si="65"/>
        <v>81200</v>
      </c>
      <c r="X62" s="13">
        <f t="shared" si="65"/>
        <v>131200</v>
      </c>
      <c r="Y62" s="13">
        <f t="shared" si="65"/>
        <v>131200</v>
      </c>
      <c r="Z62" s="13">
        <f t="shared" si="65"/>
        <v>131200</v>
      </c>
      <c r="AA62" s="13">
        <f t="shared" si="65"/>
        <v>131200</v>
      </c>
      <c r="AB62" s="13">
        <f t="shared" si="65"/>
        <v>131200</v>
      </c>
      <c r="AC62" s="13">
        <f t="shared" si="65"/>
        <v>131200</v>
      </c>
      <c r="AD62" s="13">
        <f t="shared" si="65"/>
        <v>131200</v>
      </c>
      <c r="AE62" s="13">
        <f t="shared" si="65"/>
        <v>81200</v>
      </c>
      <c r="AF62" s="13">
        <f t="shared" si="65"/>
        <v>81200</v>
      </c>
      <c r="AG62" s="13">
        <f t="shared" ca="1" si="65"/>
        <v>1324400</v>
      </c>
      <c r="AH62" s="56">
        <f t="shared" ca="1" si="62"/>
        <v>9.8899432420010563E-3</v>
      </c>
    </row>
    <row r="63" spans="1:34" ht="16.5">
      <c r="A63" s="50" t="s">
        <v>91</v>
      </c>
      <c r="B63" s="2">
        <v>531970</v>
      </c>
      <c r="C63" s="2">
        <v>531970</v>
      </c>
      <c r="D63" s="2">
        <v>531970</v>
      </c>
      <c r="E63" s="2">
        <v>535450</v>
      </c>
      <c r="F63" s="2">
        <v>535450</v>
      </c>
      <c r="G63" s="2">
        <v>534450</v>
      </c>
      <c r="H63" s="2">
        <v>534450</v>
      </c>
      <c r="I63" s="2">
        <v>539200</v>
      </c>
      <c r="J63" s="2">
        <v>539200</v>
      </c>
      <c r="K63" s="2"/>
      <c r="L63" s="57"/>
      <c r="M63" s="57"/>
      <c r="N63" s="2">
        <f t="shared" ca="1" si="54"/>
        <v>4814110</v>
      </c>
      <c r="O63" s="10">
        <f t="shared" ref="O63:O65" si="66">SUM(B63:K63)/10</f>
        <v>481411</v>
      </c>
      <c r="P63" s="38">
        <f t="shared" si="56"/>
        <v>5.1724504350571784E-2</v>
      </c>
      <c r="Q63" s="11">
        <v>539200</v>
      </c>
      <c r="R63" s="43">
        <f t="shared" si="57"/>
        <v>5.2203077328809584E-2</v>
      </c>
      <c r="S63" s="12">
        <f t="shared" si="58"/>
        <v>57789</v>
      </c>
      <c r="T63" s="2"/>
      <c r="U63" s="2">
        <f>Q63</f>
        <v>539200</v>
      </c>
      <c r="V63" s="2">
        <f>U63</f>
        <v>539200</v>
      </c>
      <c r="W63" s="2">
        <f t="shared" ref="W63:AF63" si="67">V63</f>
        <v>539200</v>
      </c>
      <c r="X63" s="2">
        <f t="shared" si="67"/>
        <v>539200</v>
      </c>
      <c r="Y63" s="2">
        <f t="shared" si="67"/>
        <v>539200</v>
      </c>
      <c r="Z63" s="2">
        <f t="shared" si="67"/>
        <v>539200</v>
      </c>
      <c r="AA63" s="2">
        <f t="shared" si="67"/>
        <v>539200</v>
      </c>
      <c r="AB63" s="2">
        <f t="shared" si="67"/>
        <v>539200</v>
      </c>
      <c r="AC63" s="2">
        <f t="shared" si="67"/>
        <v>539200</v>
      </c>
      <c r="AD63" s="2">
        <f t="shared" si="67"/>
        <v>539200</v>
      </c>
      <c r="AE63" s="2">
        <f t="shared" si="67"/>
        <v>539200</v>
      </c>
      <c r="AF63" s="2">
        <f t="shared" si="67"/>
        <v>539200</v>
      </c>
      <c r="AG63" s="2">
        <f t="shared" ca="1" si="61"/>
        <v>6470400</v>
      </c>
      <c r="AH63" s="54">
        <f t="shared" ca="1" si="62"/>
        <v>4.8317644784841164E-2</v>
      </c>
    </row>
    <row r="64" spans="1:34" ht="16.5">
      <c r="A64" s="50" t="s">
        <v>92</v>
      </c>
      <c r="B64" s="2">
        <v>0</v>
      </c>
      <c r="C64" s="2">
        <v>85375</v>
      </c>
      <c r="D64" s="2">
        <v>0</v>
      </c>
      <c r="E64" s="2">
        <v>73845</v>
      </c>
      <c r="F64" s="2">
        <v>45220</v>
      </c>
      <c r="G64" s="2">
        <v>224749</v>
      </c>
      <c r="H64" s="2">
        <v>58905</v>
      </c>
      <c r="I64" s="2">
        <v>136272</v>
      </c>
      <c r="J64" s="2">
        <v>121113</v>
      </c>
      <c r="K64" s="2"/>
      <c r="L64" s="57"/>
      <c r="M64" s="57"/>
      <c r="N64" s="2">
        <f t="shared" ca="1" si="54"/>
        <v>745479</v>
      </c>
      <c r="O64" s="10">
        <f t="shared" si="66"/>
        <v>74547.899999999994</v>
      </c>
      <c r="P64" s="38">
        <f t="shared" si="56"/>
        <v>8.0096906341483465E-3</v>
      </c>
      <c r="Q64" s="11">
        <v>120000</v>
      </c>
      <c r="R64" s="43">
        <f t="shared" si="57"/>
        <v>1.1617895547954655E-2</v>
      </c>
      <c r="S64" s="12">
        <f t="shared" si="58"/>
        <v>45452.100000000006</v>
      </c>
      <c r="T64" s="2"/>
      <c r="U64" s="2">
        <f t="shared" ref="U64:U68" si="68">Q64</f>
        <v>120000</v>
      </c>
      <c r="V64" s="2">
        <f t="shared" ref="V64:AF68" si="69">U64</f>
        <v>120000</v>
      </c>
      <c r="W64" s="2">
        <f t="shared" si="69"/>
        <v>120000</v>
      </c>
      <c r="X64" s="2">
        <f t="shared" si="69"/>
        <v>120000</v>
      </c>
      <c r="Y64" s="2">
        <f t="shared" si="69"/>
        <v>120000</v>
      </c>
      <c r="Z64" s="2">
        <f t="shared" si="69"/>
        <v>120000</v>
      </c>
      <c r="AA64" s="2">
        <f t="shared" si="69"/>
        <v>120000</v>
      </c>
      <c r="AB64" s="2">
        <f t="shared" si="69"/>
        <v>120000</v>
      </c>
      <c r="AC64" s="2">
        <f t="shared" si="69"/>
        <v>120000</v>
      </c>
      <c r="AD64" s="2">
        <f t="shared" si="69"/>
        <v>120000</v>
      </c>
      <c r="AE64" s="2">
        <f t="shared" si="69"/>
        <v>120000</v>
      </c>
      <c r="AF64" s="2">
        <f t="shared" si="69"/>
        <v>120000</v>
      </c>
      <c r="AG64" s="2">
        <f t="shared" ca="1" si="61"/>
        <v>1440000</v>
      </c>
      <c r="AH64" s="54">
        <f t="shared" ca="1" si="62"/>
        <v>1.0753185041136757E-2</v>
      </c>
    </row>
    <row r="65" spans="1:34" ht="16.5">
      <c r="A65" s="50" t="s">
        <v>93</v>
      </c>
      <c r="B65" s="2">
        <v>0</v>
      </c>
      <c r="C65" s="2">
        <v>94600</v>
      </c>
      <c r="D65" s="2">
        <v>-2570</v>
      </c>
      <c r="E65" s="2">
        <v>76570</v>
      </c>
      <c r="F65" s="2">
        <v>43075</v>
      </c>
      <c r="G65" s="2">
        <v>70000</v>
      </c>
      <c r="H65" s="2">
        <v>9980</v>
      </c>
      <c r="I65" s="2">
        <v>59770</v>
      </c>
      <c r="J65" s="2">
        <v>0</v>
      </c>
      <c r="K65" s="2"/>
      <c r="L65" s="57"/>
      <c r="M65" s="57"/>
      <c r="N65" s="2">
        <f t="shared" ca="1" si="54"/>
        <v>351425</v>
      </c>
      <c r="O65" s="10">
        <f t="shared" si="66"/>
        <v>35142.5</v>
      </c>
      <c r="P65" s="38">
        <f t="shared" si="56"/>
        <v>3.7758347734887007E-3</v>
      </c>
      <c r="Q65" s="11">
        <v>45000</v>
      </c>
      <c r="R65" s="43">
        <f t="shared" si="57"/>
        <v>4.3567108304829955E-3</v>
      </c>
      <c r="S65" s="12">
        <f t="shared" si="58"/>
        <v>9857.5</v>
      </c>
      <c r="T65" s="2"/>
      <c r="U65" s="2">
        <f t="shared" si="68"/>
        <v>45000</v>
      </c>
      <c r="V65" s="2">
        <f t="shared" si="69"/>
        <v>45000</v>
      </c>
      <c r="W65" s="2">
        <f t="shared" si="69"/>
        <v>45000</v>
      </c>
      <c r="X65" s="2">
        <f t="shared" si="69"/>
        <v>45000</v>
      </c>
      <c r="Y65" s="2">
        <f t="shared" si="69"/>
        <v>45000</v>
      </c>
      <c r="Z65" s="2">
        <f t="shared" si="69"/>
        <v>45000</v>
      </c>
      <c r="AA65" s="2">
        <f t="shared" si="69"/>
        <v>45000</v>
      </c>
      <c r="AB65" s="2">
        <f t="shared" si="69"/>
        <v>45000</v>
      </c>
      <c r="AC65" s="2">
        <f t="shared" si="69"/>
        <v>45000</v>
      </c>
      <c r="AD65" s="2">
        <f t="shared" si="69"/>
        <v>45000</v>
      </c>
      <c r="AE65" s="2">
        <f t="shared" si="69"/>
        <v>45000</v>
      </c>
      <c r="AF65" s="2">
        <f t="shared" si="69"/>
        <v>45000</v>
      </c>
      <c r="AG65" s="2">
        <f t="shared" ca="1" si="61"/>
        <v>540000</v>
      </c>
      <c r="AH65" s="54">
        <f t="shared" ca="1" si="62"/>
        <v>4.0324443904262838E-3</v>
      </c>
    </row>
    <row r="66" spans="1:34" ht="16.5">
      <c r="A66" s="49" t="s">
        <v>94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57"/>
      <c r="M66" s="57"/>
      <c r="N66" s="2"/>
      <c r="O66" s="10"/>
      <c r="P66" s="10"/>
      <c r="Q66" s="11"/>
      <c r="R66" s="11"/>
      <c r="S66" s="1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55"/>
    </row>
    <row r="67" spans="1:34" ht="16.5">
      <c r="A67" s="50" t="s">
        <v>95</v>
      </c>
      <c r="B67" s="2">
        <v>60000</v>
      </c>
      <c r="C67" s="2">
        <v>114597</v>
      </c>
      <c r="D67" s="2">
        <v>179347</v>
      </c>
      <c r="E67" s="2">
        <v>26990</v>
      </c>
      <c r="F67" s="2">
        <v>40000</v>
      </c>
      <c r="G67" s="2">
        <v>538470</v>
      </c>
      <c r="H67" s="2">
        <v>0</v>
      </c>
      <c r="I67" s="2">
        <v>0</v>
      </c>
      <c r="J67" s="2">
        <v>60000</v>
      </c>
      <c r="K67" s="2"/>
      <c r="L67" s="57"/>
      <c r="M67" s="57"/>
      <c r="N67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1019404</v>
      </c>
      <c r="O67" s="10">
        <f t="shared" ref="O67:O68" si="70">SUM(B67:K67)/10</f>
        <v>101940.4</v>
      </c>
      <c r="P67" s="38">
        <f t="shared" si="56"/>
        <v>1.0952837935358825E-2</v>
      </c>
      <c r="Q67" s="11">
        <v>120000</v>
      </c>
      <c r="R67" s="43">
        <f t="shared" ref="R67:R70" si="71">Q67/($Q$20+$Q$25)</f>
        <v>1.1617895547954655E-2</v>
      </c>
      <c r="S67" s="12">
        <f t="shared" ref="S67:S70" si="72">Q67-O67</f>
        <v>18059.600000000006</v>
      </c>
      <c r="T67" s="2"/>
      <c r="U67" s="2">
        <f t="shared" si="68"/>
        <v>120000</v>
      </c>
      <c r="V67" s="2">
        <f t="shared" si="69"/>
        <v>120000</v>
      </c>
      <c r="W67" s="2">
        <f t="shared" si="69"/>
        <v>120000</v>
      </c>
      <c r="X67" s="2">
        <f t="shared" si="69"/>
        <v>120000</v>
      </c>
      <c r="Y67" s="2">
        <f t="shared" si="69"/>
        <v>120000</v>
      </c>
      <c r="Z67" s="2">
        <f t="shared" si="69"/>
        <v>120000</v>
      </c>
      <c r="AA67" s="2">
        <f t="shared" si="69"/>
        <v>120000</v>
      </c>
      <c r="AB67" s="2">
        <f t="shared" si="69"/>
        <v>120000</v>
      </c>
      <c r="AC67" s="2">
        <f t="shared" si="69"/>
        <v>120000</v>
      </c>
      <c r="AD67" s="2">
        <f t="shared" si="69"/>
        <v>120000</v>
      </c>
      <c r="AE67" s="2">
        <f t="shared" si="69"/>
        <v>120000</v>
      </c>
      <c r="AF67" s="2">
        <f t="shared" si="69"/>
        <v>120000</v>
      </c>
      <c r="AG67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1440000</v>
      </c>
      <c r="AH67" s="54">
        <f t="shared" ref="AH67:AH70" ca="1" si="73">AG67/($AG$20+$AG$25)</f>
        <v>1.0753185041136757E-2</v>
      </c>
    </row>
    <row r="68" spans="1:34" ht="16.5">
      <c r="A68" s="50" t="s">
        <v>96</v>
      </c>
      <c r="B68" s="2">
        <v>-10</v>
      </c>
      <c r="C68" s="2">
        <v>73900</v>
      </c>
      <c r="D68" s="2">
        <v>70000</v>
      </c>
      <c r="E68" s="2">
        <v>80000</v>
      </c>
      <c r="F68" s="2">
        <v>0</v>
      </c>
      <c r="G68" s="2">
        <v>160000</v>
      </c>
      <c r="H68" s="2">
        <v>0</v>
      </c>
      <c r="I68" s="2">
        <v>80000</v>
      </c>
      <c r="J68" s="2">
        <v>80000</v>
      </c>
      <c r="K68" s="2"/>
      <c r="L68" s="57"/>
      <c r="M68" s="57"/>
      <c r="N68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543890</v>
      </c>
      <c r="O68" s="10">
        <f t="shared" si="70"/>
        <v>54389</v>
      </c>
      <c r="P68" s="38">
        <f t="shared" si="56"/>
        <v>5.8437469586761596E-3</v>
      </c>
      <c r="Q68" s="11">
        <v>55000</v>
      </c>
      <c r="R68" s="43">
        <f t="shared" si="71"/>
        <v>5.3248687928125499E-3</v>
      </c>
      <c r="S68" s="12">
        <f t="shared" si="72"/>
        <v>611</v>
      </c>
      <c r="T68" s="2"/>
      <c r="U68" s="2">
        <f t="shared" si="68"/>
        <v>55000</v>
      </c>
      <c r="V68" s="2">
        <f t="shared" si="69"/>
        <v>55000</v>
      </c>
      <c r="W68" s="2">
        <f t="shared" si="69"/>
        <v>55000</v>
      </c>
      <c r="X68" s="2">
        <f t="shared" si="69"/>
        <v>55000</v>
      </c>
      <c r="Y68" s="2">
        <f t="shared" si="69"/>
        <v>55000</v>
      </c>
      <c r="Z68" s="2">
        <f t="shared" si="69"/>
        <v>55000</v>
      </c>
      <c r="AA68" s="2">
        <f t="shared" si="69"/>
        <v>55000</v>
      </c>
      <c r="AB68" s="2">
        <f t="shared" si="69"/>
        <v>55000</v>
      </c>
      <c r="AC68" s="2">
        <f t="shared" si="69"/>
        <v>55000</v>
      </c>
      <c r="AD68" s="2">
        <f t="shared" si="69"/>
        <v>55000</v>
      </c>
      <c r="AE68" s="2">
        <f t="shared" si="69"/>
        <v>55000</v>
      </c>
      <c r="AF68" s="2">
        <f t="shared" si="69"/>
        <v>55000</v>
      </c>
      <c r="AG68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660000</v>
      </c>
      <c r="AH68" s="54">
        <f t="shared" ca="1" si="73"/>
        <v>4.9285431438543473E-3</v>
      </c>
    </row>
    <row r="69" spans="1:34" ht="16.5">
      <c r="A69" s="51" t="s">
        <v>97</v>
      </c>
      <c r="B69" s="13">
        <f t="shared" ref="B69:K69" si="74">SUM(B67:B68)</f>
        <v>59990</v>
      </c>
      <c r="C69" s="13">
        <f t="shared" si="74"/>
        <v>188497</v>
      </c>
      <c r="D69" s="13">
        <f t="shared" si="74"/>
        <v>249347</v>
      </c>
      <c r="E69" s="13">
        <f t="shared" si="74"/>
        <v>106990</v>
      </c>
      <c r="F69" s="13">
        <f t="shared" si="74"/>
        <v>40000</v>
      </c>
      <c r="G69" s="13">
        <f t="shared" si="74"/>
        <v>698470</v>
      </c>
      <c r="H69" s="13">
        <f t="shared" si="74"/>
        <v>0</v>
      </c>
      <c r="I69" s="13">
        <f t="shared" si="74"/>
        <v>80000</v>
      </c>
      <c r="J69" s="13">
        <f t="shared" si="74"/>
        <v>140000</v>
      </c>
      <c r="K69" s="13">
        <f t="shared" si="74"/>
        <v>0</v>
      </c>
      <c r="L69" s="13">
        <f t="shared" ref="L69:AG69" si="75">SUM(L67:L68)</f>
        <v>0</v>
      </c>
      <c r="M69" s="13">
        <f t="shared" si="75"/>
        <v>0</v>
      </c>
      <c r="N69" s="13">
        <f t="shared" ca="1" si="75"/>
        <v>1563294</v>
      </c>
      <c r="O69" s="13">
        <f t="shared" si="75"/>
        <v>156329.4</v>
      </c>
      <c r="P69" s="39">
        <f t="shared" si="56"/>
        <v>1.6796584894034985E-2</v>
      </c>
      <c r="Q69" s="13">
        <f t="shared" si="75"/>
        <v>175000</v>
      </c>
      <c r="R69" s="39">
        <f t="shared" si="71"/>
        <v>1.6942764340767205E-2</v>
      </c>
      <c r="S69" s="13">
        <f t="shared" si="72"/>
        <v>18670.600000000006</v>
      </c>
      <c r="T69" s="13"/>
      <c r="U69" s="13">
        <f t="shared" si="75"/>
        <v>175000</v>
      </c>
      <c r="V69" s="13">
        <f t="shared" si="75"/>
        <v>175000</v>
      </c>
      <c r="W69" s="13">
        <f t="shared" si="75"/>
        <v>175000</v>
      </c>
      <c r="X69" s="13">
        <f t="shared" si="75"/>
        <v>175000</v>
      </c>
      <c r="Y69" s="13">
        <f t="shared" si="75"/>
        <v>175000</v>
      </c>
      <c r="Z69" s="13">
        <f t="shared" si="75"/>
        <v>175000</v>
      </c>
      <c r="AA69" s="13">
        <f t="shared" si="75"/>
        <v>175000</v>
      </c>
      <c r="AB69" s="13">
        <f t="shared" si="75"/>
        <v>175000</v>
      </c>
      <c r="AC69" s="13">
        <f t="shared" si="75"/>
        <v>175000</v>
      </c>
      <c r="AD69" s="13">
        <f t="shared" si="75"/>
        <v>175000</v>
      </c>
      <c r="AE69" s="13">
        <f t="shared" si="75"/>
        <v>175000</v>
      </c>
      <c r="AF69" s="13">
        <f t="shared" si="75"/>
        <v>175000</v>
      </c>
      <c r="AG69" s="13">
        <f t="shared" ca="1" si="75"/>
        <v>2100000</v>
      </c>
      <c r="AH69" s="56">
        <f t="shared" ca="1" si="73"/>
        <v>1.5681728184991105E-2</v>
      </c>
    </row>
    <row r="70" spans="1:34" ht="16.5">
      <c r="A70" s="50" t="s">
        <v>98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33900</v>
      </c>
      <c r="H70" s="2">
        <v>0</v>
      </c>
      <c r="I70" s="2">
        <v>0</v>
      </c>
      <c r="J70" s="2">
        <v>0</v>
      </c>
      <c r="K70" s="2"/>
      <c r="L70" s="57"/>
      <c r="M70" s="57"/>
      <c r="N70" s="7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33900</v>
      </c>
      <c r="O70" s="10">
        <f t="shared" ref="O70" si="76">SUM(B70:K70)/10</f>
        <v>3390</v>
      </c>
      <c r="P70" s="38">
        <f t="shared" si="56"/>
        <v>3.6423361690621599E-4</v>
      </c>
      <c r="Q70" s="11">
        <v>0</v>
      </c>
      <c r="R70" s="43">
        <f t="shared" si="71"/>
        <v>0</v>
      </c>
      <c r="S70" s="12">
        <f t="shared" si="72"/>
        <v>-3390</v>
      </c>
      <c r="T70" s="2"/>
      <c r="U70" s="2">
        <f>Q70</f>
        <v>0</v>
      </c>
      <c r="V70" s="2">
        <f>U70</f>
        <v>0</v>
      </c>
      <c r="W70" s="2">
        <f t="shared" ref="W70:AF70" si="77">V70</f>
        <v>0</v>
      </c>
      <c r="X70" s="2">
        <f t="shared" si="77"/>
        <v>0</v>
      </c>
      <c r="Y70" s="2">
        <f t="shared" si="77"/>
        <v>0</v>
      </c>
      <c r="Z70" s="2">
        <f t="shared" si="77"/>
        <v>0</v>
      </c>
      <c r="AA70" s="2">
        <f t="shared" si="77"/>
        <v>0</v>
      </c>
      <c r="AB70" s="2">
        <f t="shared" si="77"/>
        <v>0</v>
      </c>
      <c r="AC70" s="2">
        <f t="shared" si="77"/>
        <v>0</v>
      </c>
      <c r="AD70" s="2">
        <f t="shared" si="77"/>
        <v>0</v>
      </c>
      <c r="AE70" s="2">
        <f t="shared" si="77"/>
        <v>0</v>
      </c>
      <c r="AF70" s="2">
        <f t="shared" si="77"/>
        <v>0</v>
      </c>
      <c r="AG70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AH70" s="54">
        <f t="shared" ca="1" si="73"/>
        <v>0</v>
      </c>
    </row>
    <row r="71" spans="1:34" ht="16.5">
      <c r="A71" s="49" t="s">
        <v>99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57"/>
      <c r="M71" s="57"/>
      <c r="N71" s="2"/>
      <c r="O71" s="10"/>
      <c r="P71" s="10"/>
      <c r="Q71" s="11"/>
      <c r="R71" s="11"/>
      <c r="S71" s="1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55"/>
    </row>
    <row r="72" spans="1:34" ht="16.5">
      <c r="A72" s="50" t="s">
        <v>100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/>
      <c r="L72" s="57"/>
      <c r="M72" s="57"/>
      <c r="N72" s="2">
        <f t="shared" ref="N72:N95" ca="1" si="78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72" s="10">
        <f t="shared" ref="O72:O84" si="79">SUM(B72:K72)/10</f>
        <v>0</v>
      </c>
      <c r="P72" s="38">
        <f t="shared" si="56"/>
        <v>0</v>
      </c>
      <c r="Q72" s="11">
        <v>0</v>
      </c>
      <c r="R72" s="43">
        <f t="shared" ref="R72:R96" si="80">Q72/($Q$20+$Q$25)</f>
        <v>0</v>
      </c>
      <c r="S72" s="12">
        <f t="shared" ref="S72:S96" si="81">Q72-O72</f>
        <v>0</v>
      </c>
      <c r="T72" s="2"/>
      <c r="U72" s="2">
        <f>Q72</f>
        <v>0</v>
      </c>
      <c r="V72" s="2">
        <f t="shared" ref="V72:AF84" si="82">U72</f>
        <v>0</v>
      </c>
      <c r="W72" s="2">
        <f t="shared" si="82"/>
        <v>0</v>
      </c>
      <c r="X72" s="2">
        <f t="shared" si="82"/>
        <v>0</v>
      </c>
      <c r="Y72" s="2">
        <f t="shared" si="82"/>
        <v>0</v>
      </c>
      <c r="Z72" s="2">
        <f t="shared" si="82"/>
        <v>0</v>
      </c>
      <c r="AA72" s="2">
        <f t="shared" si="82"/>
        <v>0</v>
      </c>
      <c r="AB72" s="2">
        <f t="shared" si="82"/>
        <v>0</v>
      </c>
      <c r="AC72" s="2">
        <f t="shared" si="82"/>
        <v>0</v>
      </c>
      <c r="AD72" s="2">
        <f t="shared" si="82"/>
        <v>0</v>
      </c>
      <c r="AE72" s="2">
        <f t="shared" si="82"/>
        <v>0</v>
      </c>
      <c r="AF72" s="2">
        <f t="shared" si="82"/>
        <v>0</v>
      </c>
      <c r="AG72" s="2">
        <f t="shared" ref="AG72:AG95" ca="1" si="83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AH72" s="54">
        <f t="shared" ref="AH72:AH96" ca="1" si="84">AG72/($AG$20+$AG$25)</f>
        <v>0</v>
      </c>
    </row>
    <row r="73" spans="1:34" ht="16.5">
      <c r="A73" s="50" t="s">
        <v>101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52739</v>
      </c>
      <c r="I73" s="2">
        <v>52737</v>
      </c>
      <c r="J73" s="2">
        <v>0</v>
      </c>
      <c r="K73" s="2"/>
      <c r="L73" s="57"/>
      <c r="M73" s="57"/>
      <c r="N73" s="2">
        <f t="shared" ca="1" si="78"/>
        <v>105476</v>
      </c>
      <c r="O73" s="10">
        <f t="shared" si="79"/>
        <v>10547.6</v>
      </c>
      <c r="P73" s="38">
        <f t="shared" si="56"/>
        <v>1.1332715332389393E-3</v>
      </c>
      <c r="Q73" s="11">
        <v>11000</v>
      </c>
      <c r="R73" s="43">
        <f t="shared" si="80"/>
        <v>1.06497375856251E-3</v>
      </c>
      <c r="S73" s="12">
        <f t="shared" si="81"/>
        <v>452.39999999999964</v>
      </c>
      <c r="T73" s="2"/>
      <c r="U73" s="2">
        <f t="shared" ref="U73:U84" si="85">Q73</f>
        <v>11000</v>
      </c>
      <c r="V73" s="2">
        <f t="shared" si="82"/>
        <v>11000</v>
      </c>
      <c r="W73" s="2">
        <f t="shared" si="82"/>
        <v>11000</v>
      </c>
      <c r="X73" s="2">
        <f t="shared" si="82"/>
        <v>11000</v>
      </c>
      <c r="Y73" s="2">
        <f t="shared" si="82"/>
        <v>11000</v>
      </c>
      <c r="Z73" s="2">
        <f t="shared" si="82"/>
        <v>11000</v>
      </c>
      <c r="AA73" s="2">
        <f t="shared" si="82"/>
        <v>11000</v>
      </c>
      <c r="AB73" s="2">
        <f t="shared" si="82"/>
        <v>11000</v>
      </c>
      <c r="AC73" s="2">
        <f t="shared" si="82"/>
        <v>11000</v>
      </c>
      <c r="AD73" s="2">
        <f t="shared" si="82"/>
        <v>11000</v>
      </c>
      <c r="AE73" s="2">
        <f t="shared" si="82"/>
        <v>11000</v>
      </c>
      <c r="AF73" s="2">
        <f t="shared" si="82"/>
        <v>11000</v>
      </c>
      <c r="AG73" s="2">
        <f t="shared" ca="1" si="83"/>
        <v>132000</v>
      </c>
      <c r="AH73" s="54">
        <f t="shared" ca="1" si="84"/>
        <v>9.8570862877086943E-4</v>
      </c>
    </row>
    <row r="74" spans="1:34" ht="16.5">
      <c r="A74" s="50" t="s">
        <v>102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8000</v>
      </c>
      <c r="H74" s="2">
        <v>0</v>
      </c>
      <c r="I74" s="2">
        <v>0</v>
      </c>
      <c r="J74" s="2">
        <v>0</v>
      </c>
      <c r="K74" s="2"/>
      <c r="L74" s="57"/>
      <c r="M74" s="57"/>
      <c r="N74" s="2">
        <f t="shared" ca="1" si="78"/>
        <v>8000</v>
      </c>
      <c r="O74" s="10">
        <f t="shared" si="79"/>
        <v>800</v>
      </c>
      <c r="P74" s="38">
        <f t="shared" si="56"/>
        <v>8.5954835848074562E-5</v>
      </c>
      <c r="Q74" s="11">
        <v>2000</v>
      </c>
      <c r="R74" s="43">
        <f t="shared" si="80"/>
        <v>1.9363159246591093E-4</v>
      </c>
      <c r="S74" s="12">
        <f t="shared" si="81"/>
        <v>1200</v>
      </c>
      <c r="T74" s="2"/>
      <c r="U74" s="2">
        <f t="shared" si="85"/>
        <v>2000</v>
      </c>
      <c r="V74" s="2">
        <f t="shared" si="82"/>
        <v>2000</v>
      </c>
      <c r="W74" s="2">
        <f t="shared" si="82"/>
        <v>2000</v>
      </c>
      <c r="X74" s="2">
        <f t="shared" si="82"/>
        <v>2000</v>
      </c>
      <c r="Y74" s="2">
        <f t="shared" si="82"/>
        <v>2000</v>
      </c>
      <c r="Z74" s="2">
        <f t="shared" si="82"/>
        <v>2000</v>
      </c>
      <c r="AA74" s="2">
        <f t="shared" si="82"/>
        <v>2000</v>
      </c>
      <c r="AB74" s="2">
        <f t="shared" si="82"/>
        <v>2000</v>
      </c>
      <c r="AC74" s="2">
        <f t="shared" si="82"/>
        <v>2000</v>
      </c>
      <c r="AD74" s="2">
        <f t="shared" si="82"/>
        <v>2000</v>
      </c>
      <c r="AE74" s="2">
        <f t="shared" si="82"/>
        <v>2000</v>
      </c>
      <c r="AF74" s="2">
        <f t="shared" si="82"/>
        <v>2000</v>
      </c>
      <c r="AG74" s="2">
        <f t="shared" ca="1" si="83"/>
        <v>24000</v>
      </c>
      <c r="AH74" s="54">
        <f t="shared" ca="1" si="84"/>
        <v>1.7921975068561262E-4</v>
      </c>
    </row>
    <row r="75" spans="1:34" ht="16.5">
      <c r="A75" s="50" t="s">
        <v>103</v>
      </c>
      <c r="B75" s="2">
        <v>3627</v>
      </c>
      <c r="C75" s="2">
        <v>3636</v>
      </c>
      <c r="D75" s="2">
        <v>3639</v>
      </c>
      <c r="E75" s="2">
        <v>3653</v>
      </c>
      <c r="F75" s="2">
        <v>3658</v>
      </c>
      <c r="G75" s="2">
        <v>3664</v>
      </c>
      <c r="H75" s="2">
        <v>3674</v>
      </c>
      <c r="I75" s="2">
        <v>3038</v>
      </c>
      <c r="J75" s="2">
        <v>3690</v>
      </c>
      <c r="K75" s="2"/>
      <c r="L75" s="57"/>
      <c r="M75" s="57"/>
      <c r="N75" s="2">
        <f t="shared" ca="1" si="78"/>
        <v>32279</v>
      </c>
      <c r="O75" s="10">
        <f t="shared" si="79"/>
        <v>3227.9</v>
      </c>
      <c r="P75" s="38">
        <f t="shared" si="56"/>
        <v>3.4681701829249986E-4</v>
      </c>
      <c r="Q75" s="11">
        <v>4000</v>
      </c>
      <c r="R75" s="43">
        <f t="shared" si="80"/>
        <v>3.8726318493182186E-4</v>
      </c>
      <c r="S75" s="12">
        <f t="shared" si="81"/>
        <v>772.09999999999991</v>
      </c>
      <c r="T75" s="2"/>
      <c r="U75" s="2">
        <f t="shared" si="85"/>
        <v>4000</v>
      </c>
      <c r="V75" s="2">
        <f t="shared" si="82"/>
        <v>4000</v>
      </c>
      <c r="W75" s="2">
        <f t="shared" si="82"/>
        <v>4000</v>
      </c>
      <c r="X75" s="2">
        <f t="shared" si="82"/>
        <v>4000</v>
      </c>
      <c r="Y75" s="2">
        <f t="shared" si="82"/>
        <v>4000</v>
      </c>
      <c r="Z75" s="2">
        <f t="shared" si="82"/>
        <v>4000</v>
      </c>
      <c r="AA75" s="2">
        <f t="shared" si="82"/>
        <v>4000</v>
      </c>
      <c r="AB75" s="2">
        <f t="shared" si="82"/>
        <v>4000</v>
      </c>
      <c r="AC75" s="2">
        <f t="shared" si="82"/>
        <v>4000</v>
      </c>
      <c r="AD75" s="2">
        <f t="shared" si="82"/>
        <v>4000</v>
      </c>
      <c r="AE75" s="2">
        <f t="shared" si="82"/>
        <v>4000</v>
      </c>
      <c r="AF75" s="2">
        <f t="shared" si="82"/>
        <v>4000</v>
      </c>
      <c r="AG75" s="2">
        <f t="shared" ca="1" si="83"/>
        <v>48000</v>
      </c>
      <c r="AH75" s="54">
        <f t="shared" ca="1" si="84"/>
        <v>3.5843950137122525E-4</v>
      </c>
    </row>
    <row r="76" spans="1:34" ht="16.5">
      <c r="A76" s="50" t="s">
        <v>104</v>
      </c>
      <c r="B76" s="2">
        <v>22878</v>
      </c>
      <c r="C76" s="2">
        <v>22878</v>
      </c>
      <c r="D76" s="2">
        <v>22878</v>
      </c>
      <c r="E76" s="2">
        <v>0</v>
      </c>
      <c r="F76" s="2">
        <v>45756</v>
      </c>
      <c r="G76" s="2">
        <v>22878</v>
      </c>
      <c r="H76" s="2">
        <v>22878</v>
      </c>
      <c r="I76" s="2">
        <v>22878</v>
      </c>
      <c r="J76" s="2">
        <v>22878</v>
      </c>
      <c r="K76" s="2"/>
      <c r="L76" s="57"/>
      <c r="M76" s="57"/>
      <c r="N76" s="2">
        <f t="shared" ca="1" si="78"/>
        <v>205902</v>
      </c>
      <c r="O76" s="10">
        <f t="shared" si="79"/>
        <v>20590.2</v>
      </c>
      <c r="P76" s="38">
        <f t="shared" si="56"/>
        <v>2.2122840763487812E-3</v>
      </c>
      <c r="Q76" s="11">
        <v>23000</v>
      </c>
      <c r="R76" s="43">
        <f t="shared" si="80"/>
        <v>2.2267633133579755E-3</v>
      </c>
      <c r="S76" s="12">
        <f t="shared" si="81"/>
        <v>2409.7999999999993</v>
      </c>
      <c r="T76" s="2"/>
      <c r="U76" s="2">
        <f t="shared" si="85"/>
        <v>23000</v>
      </c>
      <c r="V76" s="2">
        <f t="shared" si="82"/>
        <v>23000</v>
      </c>
      <c r="W76" s="2">
        <f t="shared" si="82"/>
        <v>23000</v>
      </c>
      <c r="X76" s="2">
        <f t="shared" si="82"/>
        <v>23000</v>
      </c>
      <c r="Y76" s="2">
        <f t="shared" si="82"/>
        <v>23000</v>
      </c>
      <c r="Z76" s="2">
        <f t="shared" si="82"/>
        <v>23000</v>
      </c>
      <c r="AA76" s="2">
        <f t="shared" si="82"/>
        <v>23000</v>
      </c>
      <c r="AB76" s="2">
        <f t="shared" si="82"/>
        <v>23000</v>
      </c>
      <c r="AC76" s="2">
        <f t="shared" si="82"/>
        <v>23000</v>
      </c>
      <c r="AD76" s="2">
        <f t="shared" si="82"/>
        <v>23000</v>
      </c>
      <c r="AE76" s="2">
        <f t="shared" si="82"/>
        <v>23000</v>
      </c>
      <c r="AF76" s="2">
        <f t="shared" si="82"/>
        <v>23000</v>
      </c>
      <c r="AG76" s="2">
        <f t="shared" ca="1" si="83"/>
        <v>276000</v>
      </c>
      <c r="AH76" s="54">
        <f t="shared" ca="1" si="84"/>
        <v>2.0610271328845454E-3</v>
      </c>
    </row>
    <row r="77" spans="1:34" ht="16.5">
      <c r="A77" s="50" t="s">
        <v>105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34200</v>
      </c>
      <c r="I77" s="2">
        <v>0</v>
      </c>
      <c r="J77" s="2">
        <v>0</v>
      </c>
      <c r="K77" s="2"/>
      <c r="L77" s="57"/>
      <c r="M77" s="57"/>
      <c r="N77" s="2">
        <f t="shared" ca="1" si="78"/>
        <v>34200</v>
      </c>
      <c r="O77" s="10">
        <f t="shared" si="79"/>
        <v>3420</v>
      </c>
      <c r="P77" s="38">
        <f t="shared" si="56"/>
        <v>3.6745692325051879E-4</v>
      </c>
      <c r="Q77" s="11">
        <v>3500</v>
      </c>
      <c r="R77" s="43">
        <f t="shared" si="80"/>
        <v>3.3885528681534409E-4</v>
      </c>
      <c r="S77" s="12">
        <f t="shared" si="81"/>
        <v>80</v>
      </c>
      <c r="T77" s="2"/>
      <c r="U77" s="2">
        <f t="shared" si="85"/>
        <v>3500</v>
      </c>
      <c r="V77" s="2">
        <f t="shared" si="82"/>
        <v>3500</v>
      </c>
      <c r="W77" s="2">
        <f t="shared" si="82"/>
        <v>3500</v>
      </c>
      <c r="X77" s="2">
        <f t="shared" si="82"/>
        <v>3500</v>
      </c>
      <c r="Y77" s="2">
        <f t="shared" si="82"/>
        <v>3500</v>
      </c>
      <c r="Z77" s="2">
        <f t="shared" si="82"/>
        <v>3500</v>
      </c>
      <c r="AA77" s="2">
        <f t="shared" si="82"/>
        <v>3500</v>
      </c>
      <c r="AB77" s="2">
        <f t="shared" si="82"/>
        <v>3500</v>
      </c>
      <c r="AC77" s="2">
        <f t="shared" si="82"/>
        <v>3500</v>
      </c>
      <c r="AD77" s="2">
        <f t="shared" si="82"/>
        <v>3500</v>
      </c>
      <c r="AE77" s="2">
        <f t="shared" si="82"/>
        <v>3500</v>
      </c>
      <c r="AF77" s="2">
        <f t="shared" si="82"/>
        <v>3500</v>
      </c>
      <c r="AG77" s="2">
        <f t="shared" ca="1" si="83"/>
        <v>42000</v>
      </c>
      <c r="AH77" s="54">
        <f t="shared" ca="1" si="84"/>
        <v>3.1363456369982209E-4</v>
      </c>
    </row>
    <row r="78" spans="1:34" ht="16.5">
      <c r="A78" s="50" t="s">
        <v>106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/>
      <c r="L78" s="57"/>
      <c r="M78" s="57"/>
      <c r="N78" s="2">
        <f t="shared" ca="1" si="78"/>
        <v>0</v>
      </c>
      <c r="O78" s="10">
        <f t="shared" si="79"/>
        <v>0</v>
      </c>
      <c r="P78" s="38">
        <f t="shared" si="56"/>
        <v>0</v>
      </c>
      <c r="Q78" s="11">
        <v>0</v>
      </c>
      <c r="R78" s="43">
        <f t="shared" si="80"/>
        <v>0</v>
      </c>
      <c r="S78" s="12">
        <f t="shared" si="81"/>
        <v>0</v>
      </c>
      <c r="T78" s="2"/>
      <c r="U78" s="2">
        <f t="shared" si="85"/>
        <v>0</v>
      </c>
      <c r="V78" s="2">
        <f t="shared" si="82"/>
        <v>0</v>
      </c>
      <c r="W78" s="2">
        <f t="shared" si="82"/>
        <v>0</v>
      </c>
      <c r="X78" s="2">
        <f t="shared" si="82"/>
        <v>0</v>
      </c>
      <c r="Y78" s="2">
        <f t="shared" si="82"/>
        <v>0</v>
      </c>
      <c r="Z78" s="2">
        <f t="shared" si="82"/>
        <v>0</v>
      </c>
      <c r="AA78" s="2">
        <f t="shared" si="82"/>
        <v>0</v>
      </c>
      <c r="AB78" s="2">
        <f t="shared" si="82"/>
        <v>0</v>
      </c>
      <c r="AC78" s="2">
        <f t="shared" si="82"/>
        <v>0</v>
      </c>
      <c r="AD78" s="2">
        <f t="shared" si="82"/>
        <v>0</v>
      </c>
      <c r="AE78" s="2">
        <f t="shared" si="82"/>
        <v>0</v>
      </c>
      <c r="AF78" s="2">
        <f t="shared" si="82"/>
        <v>0</v>
      </c>
      <c r="AG78" s="2">
        <f t="shared" ca="1" si="83"/>
        <v>0</v>
      </c>
      <c r="AH78" s="54">
        <f t="shared" ca="1" si="84"/>
        <v>0</v>
      </c>
    </row>
    <row r="79" spans="1:34" ht="16.5">
      <c r="A79" s="50" t="s">
        <v>107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/>
      <c r="L79" s="57"/>
      <c r="M79" s="57"/>
      <c r="N79" s="2">
        <f t="shared" ca="1" si="78"/>
        <v>0</v>
      </c>
      <c r="O79" s="10">
        <f t="shared" si="79"/>
        <v>0</v>
      </c>
      <c r="P79" s="38">
        <f t="shared" si="56"/>
        <v>0</v>
      </c>
      <c r="Q79" s="11">
        <v>0</v>
      </c>
      <c r="R79" s="43">
        <f t="shared" si="80"/>
        <v>0</v>
      </c>
      <c r="S79" s="12">
        <f t="shared" si="81"/>
        <v>0</v>
      </c>
      <c r="T79" s="2"/>
      <c r="U79" s="2">
        <f t="shared" si="85"/>
        <v>0</v>
      </c>
      <c r="V79" s="2">
        <f t="shared" si="82"/>
        <v>0</v>
      </c>
      <c r="W79" s="2">
        <f t="shared" si="82"/>
        <v>0</v>
      </c>
      <c r="X79" s="2">
        <f t="shared" si="82"/>
        <v>0</v>
      </c>
      <c r="Y79" s="2">
        <f t="shared" si="82"/>
        <v>0</v>
      </c>
      <c r="Z79" s="2">
        <f t="shared" si="82"/>
        <v>0</v>
      </c>
      <c r="AA79" s="2">
        <f t="shared" si="82"/>
        <v>0</v>
      </c>
      <c r="AB79" s="2">
        <f t="shared" si="82"/>
        <v>0</v>
      </c>
      <c r="AC79" s="2">
        <f t="shared" si="82"/>
        <v>0</v>
      </c>
      <c r="AD79" s="2">
        <f t="shared" si="82"/>
        <v>0</v>
      </c>
      <c r="AE79" s="2">
        <f t="shared" si="82"/>
        <v>0</v>
      </c>
      <c r="AF79" s="2">
        <f t="shared" si="82"/>
        <v>0</v>
      </c>
      <c r="AG79" s="2">
        <f t="shared" ca="1" si="83"/>
        <v>0</v>
      </c>
      <c r="AH79" s="54">
        <f t="shared" ca="1" si="84"/>
        <v>0</v>
      </c>
    </row>
    <row r="80" spans="1:34" ht="16.5">
      <c r="A80" s="50" t="s">
        <v>108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/>
      <c r="L80" s="57"/>
      <c r="M80" s="57"/>
      <c r="N80" s="2">
        <f t="shared" ca="1" si="78"/>
        <v>0</v>
      </c>
      <c r="O80" s="10">
        <f t="shared" si="79"/>
        <v>0</v>
      </c>
      <c r="P80" s="38">
        <f t="shared" si="56"/>
        <v>0</v>
      </c>
      <c r="Q80" s="11">
        <v>0</v>
      </c>
      <c r="R80" s="43">
        <f t="shared" si="80"/>
        <v>0</v>
      </c>
      <c r="S80" s="12">
        <f t="shared" si="81"/>
        <v>0</v>
      </c>
      <c r="T80" s="2"/>
      <c r="U80" s="2">
        <f t="shared" si="85"/>
        <v>0</v>
      </c>
      <c r="V80" s="2">
        <f t="shared" si="82"/>
        <v>0</v>
      </c>
      <c r="W80" s="2">
        <f t="shared" si="82"/>
        <v>0</v>
      </c>
      <c r="X80" s="2">
        <f t="shared" si="82"/>
        <v>0</v>
      </c>
      <c r="Y80" s="2">
        <f t="shared" si="82"/>
        <v>0</v>
      </c>
      <c r="Z80" s="2">
        <f t="shared" si="82"/>
        <v>0</v>
      </c>
      <c r="AA80" s="2">
        <f t="shared" si="82"/>
        <v>0</v>
      </c>
      <c r="AB80" s="2">
        <f t="shared" si="82"/>
        <v>0</v>
      </c>
      <c r="AC80" s="2">
        <f t="shared" si="82"/>
        <v>0</v>
      </c>
      <c r="AD80" s="2">
        <f t="shared" si="82"/>
        <v>0</v>
      </c>
      <c r="AE80" s="2">
        <f t="shared" si="82"/>
        <v>0</v>
      </c>
      <c r="AF80" s="2">
        <f t="shared" si="82"/>
        <v>0</v>
      </c>
      <c r="AG80" s="2">
        <f t="shared" ca="1" si="83"/>
        <v>0</v>
      </c>
      <c r="AH80" s="54">
        <f t="shared" ca="1" si="84"/>
        <v>0</v>
      </c>
    </row>
    <row r="81" spans="1:34" ht="16.5">
      <c r="A81" s="50" t="s">
        <v>109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/>
      <c r="L81" s="57"/>
      <c r="M81" s="57"/>
      <c r="N81" s="2">
        <f t="shared" ca="1" si="78"/>
        <v>0</v>
      </c>
      <c r="O81" s="10">
        <f t="shared" si="79"/>
        <v>0</v>
      </c>
      <c r="P81" s="38">
        <f t="shared" si="56"/>
        <v>0</v>
      </c>
      <c r="Q81" s="11">
        <v>0</v>
      </c>
      <c r="R81" s="43">
        <f t="shared" si="80"/>
        <v>0</v>
      </c>
      <c r="S81" s="12">
        <f t="shared" si="81"/>
        <v>0</v>
      </c>
      <c r="T81" s="2"/>
      <c r="U81" s="2">
        <f t="shared" si="85"/>
        <v>0</v>
      </c>
      <c r="V81" s="2">
        <f t="shared" si="82"/>
        <v>0</v>
      </c>
      <c r="W81" s="2">
        <f t="shared" si="82"/>
        <v>0</v>
      </c>
      <c r="X81" s="2">
        <f t="shared" si="82"/>
        <v>0</v>
      </c>
      <c r="Y81" s="2">
        <f t="shared" si="82"/>
        <v>0</v>
      </c>
      <c r="Z81" s="2">
        <f t="shared" si="82"/>
        <v>0</v>
      </c>
      <c r="AA81" s="2">
        <f t="shared" si="82"/>
        <v>0</v>
      </c>
      <c r="AB81" s="2">
        <f t="shared" si="82"/>
        <v>0</v>
      </c>
      <c r="AC81" s="2">
        <f t="shared" si="82"/>
        <v>0</v>
      </c>
      <c r="AD81" s="2">
        <f t="shared" si="82"/>
        <v>0</v>
      </c>
      <c r="AE81" s="2">
        <f t="shared" si="82"/>
        <v>0</v>
      </c>
      <c r="AF81" s="2">
        <f t="shared" si="82"/>
        <v>0</v>
      </c>
      <c r="AG81" s="2">
        <f t="shared" ca="1" si="83"/>
        <v>0</v>
      </c>
      <c r="AH81" s="54">
        <f t="shared" ca="1" si="84"/>
        <v>0</v>
      </c>
    </row>
    <row r="82" spans="1:34" ht="16.5">
      <c r="A82" s="50" t="s">
        <v>110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/>
      <c r="L82" s="57"/>
      <c r="M82" s="57"/>
      <c r="N82" s="2">
        <f t="shared" ca="1" si="78"/>
        <v>0</v>
      </c>
      <c r="O82" s="10">
        <f t="shared" si="79"/>
        <v>0</v>
      </c>
      <c r="P82" s="38">
        <f t="shared" si="56"/>
        <v>0</v>
      </c>
      <c r="Q82" s="11">
        <v>0</v>
      </c>
      <c r="R82" s="43">
        <f t="shared" si="80"/>
        <v>0</v>
      </c>
      <c r="S82" s="12">
        <f t="shared" si="81"/>
        <v>0</v>
      </c>
      <c r="T82" s="2"/>
      <c r="U82" s="2">
        <f t="shared" si="85"/>
        <v>0</v>
      </c>
      <c r="V82" s="2">
        <f t="shared" si="82"/>
        <v>0</v>
      </c>
      <c r="W82" s="2">
        <f t="shared" si="82"/>
        <v>0</v>
      </c>
      <c r="X82" s="2">
        <f t="shared" si="82"/>
        <v>0</v>
      </c>
      <c r="Y82" s="2">
        <f t="shared" si="82"/>
        <v>0</v>
      </c>
      <c r="Z82" s="2">
        <f t="shared" si="82"/>
        <v>0</v>
      </c>
      <c r="AA82" s="2">
        <f t="shared" si="82"/>
        <v>0</v>
      </c>
      <c r="AB82" s="2">
        <f t="shared" si="82"/>
        <v>0</v>
      </c>
      <c r="AC82" s="2">
        <f t="shared" si="82"/>
        <v>0</v>
      </c>
      <c r="AD82" s="2">
        <f t="shared" si="82"/>
        <v>0</v>
      </c>
      <c r="AE82" s="2">
        <f t="shared" si="82"/>
        <v>0</v>
      </c>
      <c r="AF82" s="2">
        <f t="shared" si="82"/>
        <v>0</v>
      </c>
      <c r="AG82" s="2">
        <f t="shared" ca="1" si="83"/>
        <v>0</v>
      </c>
      <c r="AH82" s="54">
        <f t="shared" ca="1" si="84"/>
        <v>0</v>
      </c>
    </row>
    <row r="83" spans="1:34" ht="16.5">
      <c r="A83" s="50" t="s">
        <v>111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/>
      <c r="L83" s="57"/>
      <c r="M83" s="57"/>
      <c r="N83" s="2">
        <f t="shared" ca="1" si="78"/>
        <v>0</v>
      </c>
      <c r="O83" s="10">
        <f t="shared" si="79"/>
        <v>0</v>
      </c>
      <c r="P83" s="38">
        <f t="shared" si="56"/>
        <v>0</v>
      </c>
      <c r="Q83" s="11">
        <v>0</v>
      </c>
      <c r="R83" s="43">
        <f t="shared" si="80"/>
        <v>0</v>
      </c>
      <c r="S83" s="12">
        <f t="shared" si="81"/>
        <v>0</v>
      </c>
      <c r="T83" s="2"/>
      <c r="U83" s="2">
        <f t="shared" si="85"/>
        <v>0</v>
      </c>
      <c r="V83" s="2">
        <f t="shared" si="82"/>
        <v>0</v>
      </c>
      <c r="W83" s="2">
        <f t="shared" si="82"/>
        <v>0</v>
      </c>
      <c r="X83" s="2">
        <f t="shared" si="82"/>
        <v>0</v>
      </c>
      <c r="Y83" s="2">
        <f t="shared" si="82"/>
        <v>0</v>
      </c>
      <c r="Z83" s="2">
        <f t="shared" si="82"/>
        <v>0</v>
      </c>
      <c r="AA83" s="2">
        <f t="shared" si="82"/>
        <v>0</v>
      </c>
      <c r="AB83" s="2">
        <f t="shared" si="82"/>
        <v>0</v>
      </c>
      <c r="AC83" s="2">
        <f t="shared" si="82"/>
        <v>0</v>
      </c>
      <c r="AD83" s="2">
        <f t="shared" si="82"/>
        <v>0</v>
      </c>
      <c r="AE83" s="2">
        <f t="shared" si="82"/>
        <v>0</v>
      </c>
      <c r="AF83" s="2">
        <f t="shared" si="82"/>
        <v>0</v>
      </c>
      <c r="AG83" s="2">
        <f t="shared" ca="1" si="83"/>
        <v>0</v>
      </c>
      <c r="AH83" s="54">
        <f t="shared" ca="1" si="84"/>
        <v>0</v>
      </c>
    </row>
    <row r="84" spans="1:34" ht="16.5">
      <c r="A84" s="50" t="s">
        <v>112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/>
      <c r="L84" s="57"/>
      <c r="M84" s="57"/>
      <c r="N84" s="2">
        <f t="shared" ca="1" si="78"/>
        <v>0</v>
      </c>
      <c r="O84" s="10">
        <f t="shared" si="79"/>
        <v>0</v>
      </c>
      <c r="P84" s="38">
        <f t="shared" si="56"/>
        <v>0</v>
      </c>
      <c r="Q84" s="11">
        <v>0</v>
      </c>
      <c r="R84" s="43">
        <f t="shared" si="80"/>
        <v>0</v>
      </c>
      <c r="S84" s="12">
        <f t="shared" si="81"/>
        <v>0</v>
      </c>
      <c r="T84" s="2"/>
      <c r="U84" s="2">
        <f t="shared" si="85"/>
        <v>0</v>
      </c>
      <c r="V84" s="2">
        <f t="shared" si="82"/>
        <v>0</v>
      </c>
      <c r="W84" s="2">
        <f t="shared" si="82"/>
        <v>0</v>
      </c>
      <c r="X84" s="2">
        <f t="shared" si="82"/>
        <v>0</v>
      </c>
      <c r="Y84" s="2">
        <f t="shared" si="82"/>
        <v>0</v>
      </c>
      <c r="Z84" s="2">
        <f t="shared" si="82"/>
        <v>0</v>
      </c>
      <c r="AA84" s="2">
        <f t="shared" si="82"/>
        <v>0</v>
      </c>
      <c r="AB84" s="2">
        <f t="shared" si="82"/>
        <v>0</v>
      </c>
      <c r="AC84" s="2">
        <f t="shared" si="82"/>
        <v>0</v>
      </c>
      <c r="AD84" s="2">
        <f t="shared" si="82"/>
        <v>0</v>
      </c>
      <c r="AE84" s="2">
        <f t="shared" si="82"/>
        <v>0</v>
      </c>
      <c r="AF84" s="2">
        <f t="shared" si="82"/>
        <v>0</v>
      </c>
      <c r="AG84" s="2">
        <f t="shared" ca="1" si="83"/>
        <v>0</v>
      </c>
      <c r="AH84" s="54">
        <f t="shared" ca="1" si="84"/>
        <v>0</v>
      </c>
    </row>
    <row r="85" spans="1:34" ht="16.5">
      <c r="A85" s="51" t="s">
        <v>113</v>
      </c>
      <c r="B85" s="13">
        <f t="shared" ref="B85:K85" si="86">SUM(B72:B84)</f>
        <v>26505</v>
      </c>
      <c r="C85" s="13">
        <f t="shared" si="86"/>
        <v>26514</v>
      </c>
      <c r="D85" s="13">
        <f t="shared" si="86"/>
        <v>26517</v>
      </c>
      <c r="E85" s="13">
        <f t="shared" si="86"/>
        <v>3653</v>
      </c>
      <c r="F85" s="13">
        <f t="shared" si="86"/>
        <v>49414</v>
      </c>
      <c r="G85" s="13">
        <f t="shared" si="86"/>
        <v>34542</v>
      </c>
      <c r="H85" s="13">
        <f t="shared" si="86"/>
        <v>113491</v>
      </c>
      <c r="I85" s="13">
        <f t="shared" si="86"/>
        <v>78653</v>
      </c>
      <c r="J85" s="13">
        <f t="shared" si="86"/>
        <v>26568</v>
      </c>
      <c r="K85" s="13">
        <f t="shared" si="86"/>
        <v>0</v>
      </c>
      <c r="L85" s="13">
        <f t="shared" ref="L85:AG85" si="87">SUM(L72:L84)</f>
        <v>0</v>
      </c>
      <c r="M85" s="13">
        <f t="shared" si="87"/>
        <v>0</v>
      </c>
      <c r="N85" s="13">
        <f t="shared" ca="1" si="87"/>
        <v>385857</v>
      </c>
      <c r="O85" s="13">
        <f t="shared" si="87"/>
        <v>38585.699999999997</v>
      </c>
      <c r="P85" s="39">
        <f t="shared" si="56"/>
        <v>4.1457843869788132E-3</v>
      </c>
      <c r="Q85" s="13">
        <f t="shared" si="87"/>
        <v>43500</v>
      </c>
      <c r="R85" s="39">
        <f t="shared" si="80"/>
        <v>4.2114871361335626E-3</v>
      </c>
      <c r="S85" s="13">
        <f t="shared" si="81"/>
        <v>4914.3000000000029</v>
      </c>
      <c r="T85" s="13"/>
      <c r="U85" s="13">
        <f t="shared" si="87"/>
        <v>43500</v>
      </c>
      <c r="V85" s="13">
        <f t="shared" si="87"/>
        <v>43500</v>
      </c>
      <c r="W85" s="13">
        <f t="shared" si="87"/>
        <v>43500</v>
      </c>
      <c r="X85" s="13">
        <f t="shared" si="87"/>
        <v>43500</v>
      </c>
      <c r="Y85" s="13">
        <f t="shared" si="87"/>
        <v>43500</v>
      </c>
      <c r="Z85" s="13">
        <f t="shared" si="87"/>
        <v>43500</v>
      </c>
      <c r="AA85" s="13">
        <f t="shared" si="87"/>
        <v>43500</v>
      </c>
      <c r="AB85" s="13">
        <f t="shared" si="87"/>
        <v>43500</v>
      </c>
      <c r="AC85" s="13">
        <f t="shared" si="87"/>
        <v>43500</v>
      </c>
      <c r="AD85" s="13">
        <f t="shared" si="87"/>
        <v>43500</v>
      </c>
      <c r="AE85" s="13">
        <f t="shared" si="87"/>
        <v>43500</v>
      </c>
      <c r="AF85" s="13">
        <f t="shared" si="87"/>
        <v>43500</v>
      </c>
      <c r="AG85" s="13">
        <f t="shared" ca="1" si="87"/>
        <v>522000</v>
      </c>
      <c r="AH85" s="56">
        <f t="shared" ca="1" si="84"/>
        <v>3.8980295774120747E-3</v>
      </c>
    </row>
    <row r="86" spans="1:34" ht="16.5">
      <c r="A86" s="50" t="s">
        <v>114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/>
      <c r="L86" s="57"/>
      <c r="M86" s="57"/>
      <c r="N86" s="2">
        <f t="shared" ca="1" si="78"/>
        <v>0</v>
      </c>
      <c r="O86" s="10">
        <f t="shared" ref="O86:O95" si="88">SUM(B86:K86)/10</f>
        <v>0</v>
      </c>
      <c r="P86" s="38">
        <f t="shared" si="56"/>
        <v>0</v>
      </c>
      <c r="Q86" s="11">
        <v>0</v>
      </c>
      <c r="R86" s="43">
        <f t="shared" si="80"/>
        <v>0</v>
      </c>
      <c r="S86" s="12">
        <f t="shared" si="81"/>
        <v>0</v>
      </c>
      <c r="T86" s="2"/>
      <c r="U86" s="2">
        <f>Q86</f>
        <v>0</v>
      </c>
      <c r="V86" s="2">
        <f t="shared" ref="V86:AF86" si="89">U86</f>
        <v>0</v>
      </c>
      <c r="W86" s="2">
        <f t="shared" si="89"/>
        <v>0</v>
      </c>
      <c r="X86" s="2">
        <f t="shared" si="89"/>
        <v>0</v>
      </c>
      <c r="Y86" s="2">
        <f t="shared" si="89"/>
        <v>0</v>
      </c>
      <c r="Z86" s="2">
        <f t="shared" si="89"/>
        <v>0</v>
      </c>
      <c r="AA86" s="2">
        <f t="shared" si="89"/>
        <v>0</v>
      </c>
      <c r="AB86" s="2">
        <f t="shared" si="89"/>
        <v>0</v>
      </c>
      <c r="AC86" s="2">
        <f t="shared" si="89"/>
        <v>0</v>
      </c>
      <c r="AD86" s="2">
        <f t="shared" si="89"/>
        <v>0</v>
      </c>
      <c r="AE86" s="2">
        <f t="shared" si="89"/>
        <v>0</v>
      </c>
      <c r="AF86" s="2">
        <f t="shared" si="89"/>
        <v>0</v>
      </c>
      <c r="AG86" s="2">
        <f t="shared" ca="1" si="83"/>
        <v>0</v>
      </c>
      <c r="AH86" s="54">
        <f t="shared" ca="1" si="84"/>
        <v>0</v>
      </c>
    </row>
    <row r="87" spans="1:34" ht="16.5">
      <c r="A87" s="50" t="s">
        <v>115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95850</v>
      </c>
      <c r="H87" s="2">
        <v>-95850</v>
      </c>
      <c r="I87" s="2">
        <v>0</v>
      </c>
      <c r="J87" s="2">
        <v>0</v>
      </c>
      <c r="K87" s="2"/>
      <c r="L87" s="57"/>
      <c r="M87" s="57"/>
      <c r="N87" s="2">
        <f t="shared" ca="1" si="78"/>
        <v>0</v>
      </c>
      <c r="O87" s="10">
        <f t="shared" si="88"/>
        <v>0</v>
      </c>
      <c r="P87" s="38">
        <f t="shared" si="56"/>
        <v>0</v>
      </c>
      <c r="Q87" s="11">
        <v>0</v>
      </c>
      <c r="R87" s="43">
        <f t="shared" si="80"/>
        <v>0</v>
      </c>
      <c r="S87" s="12">
        <f t="shared" si="81"/>
        <v>0</v>
      </c>
      <c r="T87" s="2"/>
      <c r="U87" s="2">
        <f t="shared" ref="U87:U95" si="90">Q87</f>
        <v>0</v>
      </c>
      <c r="V87" s="2">
        <f t="shared" ref="V87:AF87" si="91">U87</f>
        <v>0</v>
      </c>
      <c r="W87" s="2">
        <f t="shared" si="91"/>
        <v>0</v>
      </c>
      <c r="X87" s="2">
        <f t="shared" si="91"/>
        <v>0</v>
      </c>
      <c r="Y87" s="2">
        <f t="shared" si="91"/>
        <v>0</v>
      </c>
      <c r="Z87" s="2">
        <f t="shared" si="91"/>
        <v>0</v>
      </c>
      <c r="AA87" s="2">
        <f t="shared" si="91"/>
        <v>0</v>
      </c>
      <c r="AB87" s="2">
        <f t="shared" si="91"/>
        <v>0</v>
      </c>
      <c r="AC87" s="2">
        <f t="shared" si="91"/>
        <v>0</v>
      </c>
      <c r="AD87" s="2">
        <f t="shared" si="91"/>
        <v>0</v>
      </c>
      <c r="AE87" s="2">
        <f t="shared" si="91"/>
        <v>0</v>
      </c>
      <c r="AF87" s="2">
        <f t="shared" si="91"/>
        <v>0</v>
      </c>
      <c r="AG87" s="2">
        <f t="shared" ca="1" si="83"/>
        <v>0</v>
      </c>
      <c r="AH87" s="54">
        <f t="shared" ca="1" si="84"/>
        <v>0</v>
      </c>
    </row>
    <row r="88" spans="1:34" ht="16.5">
      <c r="A88" s="50" t="s">
        <v>116</v>
      </c>
      <c r="B88" s="2">
        <v>100000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/>
      <c r="L88" s="57"/>
      <c r="M88" s="57"/>
      <c r="N88" s="2">
        <f t="shared" ca="1" si="78"/>
        <v>100000</v>
      </c>
      <c r="O88" s="10">
        <f t="shared" si="88"/>
        <v>10000</v>
      </c>
      <c r="P88" s="38">
        <f t="shared" si="56"/>
        <v>1.0744354481009321E-3</v>
      </c>
      <c r="Q88" s="11">
        <v>15000</v>
      </c>
      <c r="R88" s="43">
        <f t="shared" si="80"/>
        <v>1.4522369434943319E-3</v>
      </c>
      <c r="S88" s="12">
        <f t="shared" si="81"/>
        <v>5000</v>
      </c>
      <c r="T88" s="2"/>
      <c r="U88" s="2">
        <v>150000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f t="shared" ca="1" si="83"/>
        <v>150000</v>
      </c>
      <c r="AH88" s="54">
        <f t="shared" ca="1" si="84"/>
        <v>1.120123441785079E-3</v>
      </c>
    </row>
    <row r="89" spans="1:34" ht="16.5">
      <c r="A89" s="50" t="s">
        <v>117</v>
      </c>
      <c r="B89" s="2">
        <v>0</v>
      </c>
      <c r="C89" s="2">
        <v>0</v>
      </c>
      <c r="D89" s="2">
        <v>3951</v>
      </c>
      <c r="E89" s="2">
        <v>0</v>
      </c>
      <c r="F89" s="2">
        <v>0</v>
      </c>
      <c r="G89" s="2">
        <v>0</v>
      </c>
      <c r="H89" s="2">
        <v>12990</v>
      </c>
      <c r="I89" s="2">
        <v>0</v>
      </c>
      <c r="J89" s="2">
        <v>168980</v>
      </c>
      <c r="K89" s="2"/>
      <c r="L89" s="57"/>
      <c r="M89" s="57"/>
      <c r="N89" s="2">
        <f t="shared" ca="1" si="78"/>
        <v>185921</v>
      </c>
      <c r="O89" s="10">
        <f t="shared" si="88"/>
        <v>18592.099999999999</v>
      </c>
      <c r="P89" s="38">
        <f t="shared" si="56"/>
        <v>1.9976011294637339E-3</v>
      </c>
      <c r="Q89" s="11">
        <v>28000</v>
      </c>
      <c r="R89" s="43">
        <f t="shared" si="80"/>
        <v>2.7108422945227527E-3</v>
      </c>
      <c r="S89" s="12">
        <f t="shared" si="81"/>
        <v>9407.9000000000015</v>
      </c>
      <c r="T89" s="2"/>
      <c r="U89" s="2">
        <f t="shared" si="90"/>
        <v>28000</v>
      </c>
      <c r="V89" s="2">
        <f t="shared" ref="V89:AF89" si="92">U89</f>
        <v>28000</v>
      </c>
      <c r="W89" s="2">
        <f t="shared" si="92"/>
        <v>28000</v>
      </c>
      <c r="X89" s="2">
        <f t="shared" si="92"/>
        <v>28000</v>
      </c>
      <c r="Y89" s="2">
        <f t="shared" si="92"/>
        <v>28000</v>
      </c>
      <c r="Z89" s="2">
        <f t="shared" si="92"/>
        <v>28000</v>
      </c>
      <c r="AA89" s="2">
        <f t="shared" si="92"/>
        <v>28000</v>
      </c>
      <c r="AB89" s="2">
        <f t="shared" si="92"/>
        <v>28000</v>
      </c>
      <c r="AC89" s="2">
        <f t="shared" si="92"/>
        <v>28000</v>
      </c>
      <c r="AD89" s="2">
        <f t="shared" si="92"/>
        <v>28000</v>
      </c>
      <c r="AE89" s="2">
        <f t="shared" si="92"/>
        <v>28000</v>
      </c>
      <c r="AF89" s="2">
        <f t="shared" si="92"/>
        <v>28000</v>
      </c>
      <c r="AG89" s="2">
        <f t="shared" ca="1" si="83"/>
        <v>336000</v>
      </c>
      <c r="AH89" s="54">
        <f t="shared" ca="1" si="84"/>
        <v>2.5090765095985767E-3</v>
      </c>
    </row>
    <row r="90" spans="1:34" ht="16.5">
      <c r="A90" s="50" t="s">
        <v>118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/>
      <c r="L90" s="57"/>
      <c r="M90" s="57"/>
      <c r="N90" s="2">
        <f t="shared" ca="1" si="78"/>
        <v>0</v>
      </c>
      <c r="O90" s="10">
        <f t="shared" si="88"/>
        <v>0</v>
      </c>
      <c r="P90" s="38">
        <f t="shared" si="56"/>
        <v>0</v>
      </c>
      <c r="Q90" s="11">
        <v>0</v>
      </c>
      <c r="R90" s="43">
        <f t="shared" si="80"/>
        <v>0</v>
      </c>
      <c r="S90" s="12">
        <f t="shared" si="81"/>
        <v>0</v>
      </c>
      <c r="T90" s="2"/>
      <c r="U90" s="2">
        <f t="shared" si="90"/>
        <v>0</v>
      </c>
      <c r="V90" s="2">
        <f t="shared" ref="V90:AF90" si="93">U90</f>
        <v>0</v>
      </c>
      <c r="W90" s="2">
        <f t="shared" si="93"/>
        <v>0</v>
      </c>
      <c r="X90" s="2">
        <f t="shared" si="93"/>
        <v>0</v>
      </c>
      <c r="Y90" s="2">
        <f t="shared" si="93"/>
        <v>0</v>
      </c>
      <c r="Z90" s="2">
        <f t="shared" si="93"/>
        <v>0</v>
      </c>
      <c r="AA90" s="2">
        <f t="shared" si="93"/>
        <v>0</v>
      </c>
      <c r="AB90" s="2">
        <f t="shared" si="93"/>
        <v>0</v>
      </c>
      <c r="AC90" s="2">
        <f t="shared" si="93"/>
        <v>0</v>
      </c>
      <c r="AD90" s="2">
        <f t="shared" si="93"/>
        <v>0</v>
      </c>
      <c r="AE90" s="2">
        <f t="shared" si="93"/>
        <v>0</v>
      </c>
      <c r="AF90" s="2">
        <f t="shared" si="93"/>
        <v>0</v>
      </c>
      <c r="AG90" s="2">
        <f t="shared" ca="1" si="83"/>
        <v>0</v>
      </c>
      <c r="AH90" s="54">
        <f t="shared" ca="1" si="84"/>
        <v>0</v>
      </c>
    </row>
    <row r="91" spans="1:34" ht="16.5">
      <c r="A91" s="50" t="s">
        <v>119</v>
      </c>
      <c r="B91" s="2">
        <v>603204</v>
      </c>
      <c r="C91" s="2">
        <v>613008</v>
      </c>
      <c r="D91" s="2">
        <v>613008</v>
      </c>
      <c r="E91" s="2">
        <v>613008</v>
      </c>
      <c r="F91" s="2">
        <v>613008</v>
      </c>
      <c r="G91" s="2">
        <v>613008</v>
      </c>
      <c r="H91" s="2">
        <v>613008</v>
      </c>
      <c r="I91" s="2">
        <v>743783</v>
      </c>
      <c r="J91" s="2">
        <v>629355</v>
      </c>
      <c r="K91" s="2"/>
      <c r="L91" s="57"/>
      <c r="M91" s="57"/>
      <c r="N91" s="2">
        <f t="shared" ca="1" si="78"/>
        <v>5654390</v>
      </c>
      <c r="O91" s="10">
        <f t="shared" si="88"/>
        <v>565439</v>
      </c>
      <c r="P91" s="38">
        <f t="shared" si="56"/>
        <v>6.0752770533874297E-2</v>
      </c>
      <c r="Q91" s="11">
        <f>Q20*$C$10</f>
        <v>0</v>
      </c>
      <c r="R91" s="43">
        <f t="shared" si="80"/>
        <v>0</v>
      </c>
      <c r="S91" s="12">
        <f t="shared" si="81"/>
        <v>-565439</v>
      </c>
      <c r="T91" s="2"/>
      <c r="U91" s="2">
        <f t="shared" si="90"/>
        <v>0</v>
      </c>
      <c r="V91" s="2">
        <f t="shared" ref="V91:AF91" si="94">U91</f>
        <v>0</v>
      </c>
      <c r="W91" s="2">
        <f t="shared" si="94"/>
        <v>0</v>
      </c>
      <c r="X91" s="2">
        <f t="shared" si="94"/>
        <v>0</v>
      </c>
      <c r="Y91" s="2">
        <f t="shared" si="94"/>
        <v>0</v>
      </c>
      <c r="Z91" s="2">
        <f t="shared" si="94"/>
        <v>0</v>
      </c>
      <c r="AA91" s="2">
        <f t="shared" si="94"/>
        <v>0</v>
      </c>
      <c r="AB91" s="2">
        <f t="shared" si="94"/>
        <v>0</v>
      </c>
      <c r="AC91" s="2">
        <f t="shared" si="94"/>
        <v>0</v>
      </c>
      <c r="AD91" s="2">
        <f t="shared" si="94"/>
        <v>0</v>
      </c>
      <c r="AE91" s="2">
        <f t="shared" si="94"/>
        <v>0</v>
      </c>
      <c r="AF91" s="2">
        <f t="shared" si="94"/>
        <v>0</v>
      </c>
      <c r="AG91" s="2">
        <f t="shared" ca="1" si="83"/>
        <v>0</v>
      </c>
      <c r="AH91" s="54">
        <f t="shared" ca="1" si="84"/>
        <v>0</v>
      </c>
    </row>
    <row r="92" spans="1:34" ht="16.5">
      <c r="A92" s="50" t="s">
        <v>120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/>
      <c r="L92" s="57"/>
      <c r="M92" s="57"/>
      <c r="N92" s="2">
        <f t="shared" ca="1" si="78"/>
        <v>0</v>
      </c>
      <c r="O92" s="10">
        <f t="shared" si="88"/>
        <v>0</v>
      </c>
      <c r="P92" s="38">
        <f t="shared" si="56"/>
        <v>0</v>
      </c>
      <c r="Q92" s="11">
        <v>0</v>
      </c>
      <c r="R92" s="43">
        <f t="shared" si="80"/>
        <v>0</v>
      </c>
      <c r="S92" s="12">
        <f t="shared" si="81"/>
        <v>0</v>
      </c>
      <c r="T92" s="2"/>
      <c r="U92" s="2">
        <f t="shared" si="90"/>
        <v>0</v>
      </c>
      <c r="V92" s="2">
        <f t="shared" ref="V92:AF92" si="95">U92</f>
        <v>0</v>
      </c>
      <c r="W92" s="2">
        <f t="shared" si="95"/>
        <v>0</v>
      </c>
      <c r="X92" s="2">
        <f t="shared" si="95"/>
        <v>0</v>
      </c>
      <c r="Y92" s="2">
        <f t="shared" si="95"/>
        <v>0</v>
      </c>
      <c r="Z92" s="2">
        <f t="shared" si="95"/>
        <v>0</v>
      </c>
      <c r="AA92" s="2">
        <f t="shared" si="95"/>
        <v>0</v>
      </c>
      <c r="AB92" s="2">
        <f t="shared" si="95"/>
        <v>0</v>
      </c>
      <c r="AC92" s="2">
        <f t="shared" si="95"/>
        <v>0</v>
      </c>
      <c r="AD92" s="2">
        <f t="shared" si="95"/>
        <v>0</v>
      </c>
      <c r="AE92" s="2">
        <f t="shared" si="95"/>
        <v>0</v>
      </c>
      <c r="AF92" s="2">
        <f t="shared" si="95"/>
        <v>0</v>
      </c>
      <c r="AG92" s="2">
        <f t="shared" ca="1" si="83"/>
        <v>0</v>
      </c>
      <c r="AH92" s="54">
        <f t="shared" ca="1" si="84"/>
        <v>0</v>
      </c>
    </row>
    <row r="93" spans="1:34" ht="16.5">
      <c r="A93" s="50" t="s">
        <v>121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/>
      <c r="L93" s="57"/>
      <c r="M93" s="57"/>
      <c r="N93" s="2">
        <f t="shared" ca="1" si="78"/>
        <v>0</v>
      </c>
      <c r="O93" s="10">
        <f t="shared" si="88"/>
        <v>0</v>
      </c>
      <c r="P93" s="38">
        <f t="shared" si="56"/>
        <v>0</v>
      </c>
      <c r="Q93" s="11">
        <v>0</v>
      </c>
      <c r="R93" s="43">
        <f t="shared" si="80"/>
        <v>0</v>
      </c>
      <c r="S93" s="12">
        <f t="shared" si="81"/>
        <v>0</v>
      </c>
      <c r="T93" s="2"/>
      <c r="U93" s="2">
        <f t="shared" si="90"/>
        <v>0</v>
      </c>
      <c r="V93" s="2">
        <f t="shared" ref="V93:AF93" si="96">U93</f>
        <v>0</v>
      </c>
      <c r="W93" s="2">
        <f t="shared" si="96"/>
        <v>0</v>
      </c>
      <c r="X93" s="2">
        <f t="shared" si="96"/>
        <v>0</v>
      </c>
      <c r="Y93" s="2">
        <f t="shared" si="96"/>
        <v>0</v>
      </c>
      <c r="Z93" s="2">
        <f t="shared" si="96"/>
        <v>0</v>
      </c>
      <c r="AA93" s="2">
        <f t="shared" si="96"/>
        <v>0</v>
      </c>
      <c r="AB93" s="2">
        <f t="shared" si="96"/>
        <v>0</v>
      </c>
      <c r="AC93" s="2">
        <f t="shared" si="96"/>
        <v>0</v>
      </c>
      <c r="AD93" s="2">
        <f t="shared" si="96"/>
        <v>0</v>
      </c>
      <c r="AE93" s="2">
        <f t="shared" si="96"/>
        <v>0</v>
      </c>
      <c r="AF93" s="2">
        <f t="shared" si="96"/>
        <v>0</v>
      </c>
      <c r="AG93" s="2">
        <f t="shared" ca="1" si="83"/>
        <v>0</v>
      </c>
      <c r="AH93" s="54">
        <f t="shared" ca="1" si="84"/>
        <v>0</v>
      </c>
    </row>
    <row r="94" spans="1:34" ht="16.5">
      <c r="A94" s="50" t="s">
        <v>122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/>
      <c r="L94" s="57"/>
      <c r="M94" s="57"/>
      <c r="N94" s="2">
        <f t="shared" ca="1" si="78"/>
        <v>0</v>
      </c>
      <c r="O94" s="10">
        <f t="shared" si="88"/>
        <v>0</v>
      </c>
      <c r="P94" s="38">
        <f t="shared" si="56"/>
        <v>0</v>
      </c>
      <c r="Q94" s="11">
        <v>0</v>
      </c>
      <c r="R94" s="43">
        <f t="shared" si="80"/>
        <v>0</v>
      </c>
      <c r="S94" s="12">
        <f t="shared" si="81"/>
        <v>0</v>
      </c>
      <c r="T94" s="2"/>
      <c r="U94" s="2">
        <f t="shared" si="90"/>
        <v>0</v>
      </c>
      <c r="V94" s="2">
        <f t="shared" ref="V94:AF94" si="97">U94</f>
        <v>0</v>
      </c>
      <c r="W94" s="2">
        <f t="shared" si="97"/>
        <v>0</v>
      </c>
      <c r="X94" s="2">
        <f t="shared" si="97"/>
        <v>0</v>
      </c>
      <c r="Y94" s="2">
        <f t="shared" si="97"/>
        <v>0</v>
      </c>
      <c r="Z94" s="2">
        <f t="shared" si="97"/>
        <v>0</v>
      </c>
      <c r="AA94" s="2">
        <f t="shared" si="97"/>
        <v>0</v>
      </c>
      <c r="AB94" s="2">
        <f t="shared" si="97"/>
        <v>0</v>
      </c>
      <c r="AC94" s="2">
        <f t="shared" si="97"/>
        <v>0</v>
      </c>
      <c r="AD94" s="2">
        <f t="shared" si="97"/>
        <v>0</v>
      </c>
      <c r="AE94" s="2">
        <f t="shared" si="97"/>
        <v>0</v>
      </c>
      <c r="AF94" s="2">
        <f t="shared" si="97"/>
        <v>0</v>
      </c>
      <c r="AG94" s="2">
        <f t="shared" ca="1" si="83"/>
        <v>0</v>
      </c>
      <c r="AH94" s="54">
        <f t="shared" ca="1" si="84"/>
        <v>0</v>
      </c>
    </row>
    <row r="95" spans="1:34" ht="16.5">
      <c r="A95" s="50" t="s">
        <v>123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/>
      <c r="L95" s="57"/>
      <c r="M95" s="57"/>
      <c r="N95" s="2">
        <f t="shared" ca="1" si="78"/>
        <v>0</v>
      </c>
      <c r="O95" s="10">
        <f t="shared" si="88"/>
        <v>0</v>
      </c>
      <c r="P95" s="38">
        <f t="shared" si="56"/>
        <v>0</v>
      </c>
      <c r="Q95" s="11">
        <v>0</v>
      </c>
      <c r="R95" s="43">
        <f t="shared" si="80"/>
        <v>0</v>
      </c>
      <c r="S95" s="12">
        <f t="shared" si="81"/>
        <v>0</v>
      </c>
      <c r="T95" s="2"/>
      <c r="U95" s="2">
        <f t="shared" si="90"/>
        <v>0</v>
      </c>
      <c r="V95" s="2">
        <f t="shared" ref="V95:AF95" si="98">U95</f>
        <v>0</v>
      </c>
      <c r="W95" s="2">
        <f t="shared" si="98"/>
        <v>0</v>
      </c>
      <c r="X95" s="2">
        <f t="shared" si="98"/>
        <v>0</v>
      </c>
      <c r="Y95" s="2">
        <f t="shared" si="98"/>
        <v>0</v>
      </c>
      <c r="Z95" s="2">
        <f t="shared" si="98"/>
        <v>0</v>
      </c>
      <c r="AA95" s="2">
        <f t="shared" si="98"/>
        <v>0</v>
      </c>
      <c r="AB95" s="2">
        <f t="shared" si="98"/>
        <v>0</v>
      </c>
      <c r="AC95" s="2">
        <f t="shared" si="98"/>
        <v>0</v>
      </c>
      <c r="AD95" s="2">
        <f t="shared" si="98"/>
        <v>0</v>
      </c>
      <c r="AE95" s="2">
        <f t="shared" si="98"/>
        <v>0</v>
      </c>
      <c r="AF95" s="2">
        <f t="shared" si="98"/>
        <v>0</v>
      </c>
      <c r="AG95" s="2">
        <f t="shared" ca="1" si="83"/>
        <v>0</v>
      </c>
      <c r="AH95" s="54">
        <f t="shared" ca="1" si="84"/>
        <v>0</v>
      </c>
    </row>
    <row r="96" spans="1:34" ht="16.5">
      <c r="A96" s="51" t="s">
        <v>124</v>
      </c>
      <c r="B96" s="13">
        <f t="shared" ref="B96:K96" si="99">B62+SUM(B63:B65)+B69+B70+B85+SUM(B86:B95)</f>
        <v>1394478</v>
      </c>
      <c r="C96" s="13">
        <f t="shared" si="99"/>
        <v>1626164</v>
      </c>
      <c r="D96" s="13">
        <f t="shared" si="99"/>
        <v>1499220</v>
      </c>
      <c r="E96" s="13">
        <f t="shared" si="99"/>
        <v>1501993</v>
      </c>
      <c r="F96" s="13">
        <f t="shared" si="99"/>
        <v>1428694</v>
      </c>
      <c r="G96" s="13">
        <f t="shared" si="99"/>
        <v>2479536</v>
      </c>
      <c r="H96" s="13">
        <f t="shared" si="99"/>
        <v>1372253</v>
      </c>
      <c r="I96" s="13">
        <f t="shared" si="99"/>
        <v>1733668</v>
      </c>
      <c r="J96" s="13">
        <f t="shared" si="99"/>
        <v>1809719</v>
      </c>
      <c r="K96" s="13">
        <f t="shared" si="99"/>
        <v>0</v>
      </c>
      <c r="L96" s="13">
        <f t="shared" ref="L96:AG96" si="100">L62+SUM(L63:L65)+L69+L70+L85+SUM(L86:L95)</f>
        <v>0</v>
      </c>
      <c r="M96" s="13">
        <f t="shared" si="100"/>
        <v>0</v>
      </c>
      <c r="N96" s="13">
        <f t="shared" ca="1" si="100"/>
        <v>14845725</v>
      </c>
      <c r="O96" s="13">
        <f t="shared" si="100"/>
        <v>1484572.5</v>
      </c>
      <c r="P96" s="39">
        <f t="shared" si="56"/>
        <v>0.15950773192758211</v>
      </c>
      <c r="Q96" s="13">
        <f t="shared" si="100"/>
        <v>1076900</v>
      </c>
      <c r="R96" s="39">
        <f t="shared" si="80"/>
        <v>0.10426093096326973</v>
      </c>
      <c r="S96" s="13">
        <f t="shared" si="81"/>
        <v>-407672.5</v>
      </c>
      <c r="T96" s="13"/>
      <c r="U96" s="13">
        <f t="shared" si="100"/>
        <v>1181900</v>
      </c>
      <c r="V96" s="13">
        <f t="shared" si="100"/>
        <v>1031900</v>
      </c>
      <c r="W96" s="13">
        <f t="shared" si="100"/>
        <v>1031900</v>
      </c>
      <c r="X96" s="13">
        <f t="shared" si="100"/>
        <v>1081900</v>
      </c>
      <c r="Y96" s="13">
        <f t="shared" si="100"/>
        <v>1081900</v>
      </c>
      <c r="Z96" s="13">
        <f t="shared" si="100"/>
        <v>1081900</v>
      </c>
      <c r="AA96" s="13">
        <f t="shared" si="100"/>
        <v>1081900</v>
      </c>
      <c r="AB96" s="13">
        <f t="shared" si="100"/>
        <v>1081900</v>
      </c>
      <c r="AC96" s="13">
        <f t="shared" si="100"/>
        <v>1081900</v>
      </c>
      <c r="AD96" s="13">
        <f t="shared" si="100"/>
        <v>1081900</v>
      </c>
      <c r="AE96" s="13">
        <f t="shared" si="100"/>
        <v>1031900</v>
      </c>
      <c r="AF96" s="13">
        <f t="shared" si="100"/>
        <v>1031900</v>
      </c>
      <c r="AG96" s="13">
        <f t="shared" ca="1" si="100"/>
        <v>12882800</v>
      </c>
      <c r="AH96" s="56">
        <f t="shared" ca="1" si="84"/>
        <v>9.6202175172192095E-2</v>
      </c>
    </row>
    <row r="97" spans="1:34" ht="16.5">
      <c r="A97" s="49" t="s">
        <v>125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57"/>
      <c r="M97" s="57"/>
      <c r="N97" s="2"/>
      <c r="O97" s="5"/>
      <c r="P97" s="5"/>
      <c r="Q97" s="7"/>
      <c r="R97" s="7"/>
      <c r="S97" s="9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55"/>
    </row>
    <row r="98" spans="1:34" ht="16.5">
      <c r="A98" s="50" t="s">
        <v>126</v>
      </c>
      <c r="B98" s="2">
        <v>0</v>
      </c>
      <c r="C98" s="2">
        <v>27888</v>
      </c>
      <c r="D98" s="2">
        <v>39570</v>
      </c>
      <c r="E98" s="2">
        <v>27920</v>
      </c>
      <c r="F98" s="2">
        <v>0</v>
      </c>
      <c r="G98" s="2">
        <v>50780</v>
      </c>
      <c r="H98" s="2">
        <v>50460</v>
      </c>
      <c r="I98" s="2">
        <v>0</v>
      </c>
      <c r="J98" s="2">
        <v>6900</v>
      </c>
      <c r="K98" s="2"/>
      <c r="L98" s="57"/>
      <c r="M98" s="57"/>
      <c r="N98" s="2">
        <f t="shared" ref="N98:N102" ca="1" si="10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203518</v>
      </c>
      <c r="O98" s="10">
        <f t="shared" ref="O98:O102" si="102">SUM(B98:K98)/10</f>
        <v>20351.8</v>
      </c>
      <c r="P98" s="38">
        <f t="shared" si="56"/>
        <v>2.186669535266055E-3</v>
      </c>
      <c r="Q98" s="11">
        <v>22000</v>
      </c>
      <c r="R98" s="43">
        <f t="shared" ref="R98:R103" si="103">Q98/($Q$20+$Q$25)</f>
        <v>2.12994751712502E-3</v>
      </c>
      <c r="S98" s="12">
        <f t="shared" ref="S98:S103" si="104">Q98-O98</f>
        <v>1648.2000000000007</v>
      </c>
      <c r="T98" s="2"/>
      <c r="U98" s="2">
        <f>Q98</f>
        <v>22000</v>
      </c>
      <c r="V98" s="2">
        <f t="shared" ref="V98:AF98" si="105">U98</f>
        <v>22000</v>
      </c>
      <c r="W98" s="2">
        <f t="shared" si="105"/>
        <v>22000</v>
      </c>
      <c r="X98" s="2">
        <f t="shared" si="105"/>
        <v>22000</v>
      </c>
      <c r="Y98" s="2">
        <f t="shared" si="105"/>
        <v>22000</v>
      </c>
      <c r="Z98" s="2">
        <f t="shared" si="105"/>
        <v>22000</v>
      </c>
      <c r="AA98" s="2">
        <f t="shared" si="105"/>
        <v>22000</v>
      </c>
      <c r="AB98" s="2">
        <f t="shared" si="105"/>
        <v>22000</v>
      </c>
      <c r="AC98" s="2">
        <f t="shared" si="105"/>
        <v>22000</v>
      </c>
      <c r="AD98" s="2">
        <f t="shared" si="105"/>
        <v>22000</v>
      </c>
      <c r="AE98" s="2">
        <f t="shared" si="105"/>
        <v>22000</v>
      </c>
      <c r="AF98" s="2">
        <f t="shared" si="105"/>
        <v>22000</v>
      </c>
      <c r="AG98" s="2">
        <f t="shared" ref="AG98:AG102" ca="1" si="106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264000</v>
      </c>
      <c r="AH98" s="54">
        <f t="shared" ref="AH98:AH103" ca="1" si="107">AG98/($AG$20+$AG$25)</f>
        <v>1.9714172575417389E-3</v>
      </c>
    </row>
    <row r="99" spans="1:34" ht="16.5">
      <c r="A99" s="59" t="s">
        <v>127</v>
      </c>
      <c r="B99" s="2">
        <v>0</v>
      </c>
      <c r="C99" s="2">
        <v>0</v>
      </c>
      <c r="D99" s="2">
        <v>0</v>
      </c>
      <c r="E99" s="2">
        <v>30000</v>
      </c>
      <c r="F99" s="2">
        <v>0</v>
      </c>
      <c r="G99" s="2">
        <v>0</v>
      </c>
      <c r="H99" s="2">
        <v>245000</v>
      </c>
      <c r="I99" s="2">
        <v>180000</v>
      </c>
      <c r="J99" s="2">
        <v>0</v>
      </c>
      <c r="K99" s="2"/>
      <c r="L99" s="57"/>
      <c r="M99" s="57"/>
      <c r="N99" s="2">
        <f t="shared" ca="1" si="101"/>
        <v>455000</v>
      </c>
      <c r="O99" s="10">
        <f t="shared" si="102"/>
        <v>45500</v>
      </c>
      <c r="P99" s="38">
        <f t="shared" si="56"/>
        <v>4.888681288859241E-3</v>
      </c>
      <c r="Q99" s="11">
        <v>46000</v>
      </c>
      <c r="R99" s="43">
        <f t="shared" si="103"/>
        <v>4.453526626715951E-3</v>
      </c>
      <c r="S99" s="12">
        <f t="shared" si="104"/>
        <v>500</v>
      </c>
      <c r="T99" s="2"/>
      <c r="U99" s="2">
        <f t="shared" ref="U99:U102" si="108">Q99</f>
        <v>46000</v>
      </c>
      <c r="V99" s="2">
        <f t="shared" ref="V99:AF99" si="109">U99</f>
        <v>46000</v>
      </c>
      <c r="W99" s="2">
        <f t="shared" si="109"/>
        <v>46000</v>
      </c>
      <c r="X99" s="2">
        <f t="shared" si="109"/>
        <v>46000</v>
      </c>
      <c r="Y99" s="2">
        <f t="shared" si="109"/>
        <v>46000</v>
      </c>
      <c r="Z99" s="2">
        <f t="shared" si="109"/>
        <v>46000</v>
      </c>
      <c r="AA99" s="2">
        <f t="shared" si="109"/>
        <v>46000</v>
      </c>
      <c r="AB99" s="2">
        <f t="shared" si="109"/>
        <v>46000</v>
      </c>
      <c r="AC99" s="2">
        <f t="shared" si="109"/>
        <v>46000</v>
      </c>
      <c r="AD99" s="2">
        <f t="shared" si="109"/>
        <v>46000</v>
      </c>
      <c r="AE99" s="2">
        <f t="shared" si="109"/>
        <v>46000</v>
      </c>
      <c r="AF99" s="2">
        <f t="shared" si="109"/>
        <v>46000</v>
      </c>
      <c r="AG99" s="2">
        <f t="shared" ca="1" si="106"/>
        <v>552000</v>
      </c>
      <c r="AH99" s="54">
        <f t="shared" ca="1" si="107"/>
        <v>4.1220542657690908E-3</v>
      </c>
    </row>
    <row r="100" spans="1:34" ht="16.5">
      <c r="A100" s="59" t="s">
        <v>128</v>
      </c>
      <c r="B100" s="2">
        <v>205096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96400</v>
      </c>
      <c r="K100" s="2"/>
      <c r="L100" s="57"/>
      <c r="M100" s="57"/>
      <c r="N100" s="2">
        <f t="shared" ca="1" si="101"/>
        <v>301496</v>
      </c>
      <c r="O100" s="10">
        <f t="shared" si="102"/>
        <v>30149.599999999999</v>
      </c>
      <c r="P100" s="38">
        <f t="shared" si="56"/>
        <v>3.239379898606386E-3</v>
      </c>
      <c r="Q100" s="11">
        <v>34000</v>
      </c>
      <c r="R100" s="43">
        <f t="shared" si="103"/>
        <v>3.2917370719204855E-3</v>
      </c>
      <c r="S100" s="12">
        <f t="shared" si="104"/>
        <v>3850.4000000000015</v>
      </c>
      <c r="T100" s="2"/>
      <c r="U100" s="2">
        <f t="shared" si="108"/>
        <v>34000</v>
      </c>
      <c r="V100" s="2">
        <f t="shared" ref="V100:AF100" si="110">U100</f>
        <v>34000</v>
      </c>
      <c r="W100" s="2">
        <f t="shared" si="110"/>
        <v>34000</v>
      </c>
      <c r="X100" s="2">
        <f t="shared" si="110"/>
        <v>34000</v>
      </c>
      <c r="Y100" s="2">
        <f t="shared" si="110"/>
        <v>34000</v>
      </c>
      <c r="Z100" s="2">
        <f t="shared" si="110"/>
        <v>34000</v>
      </c>
      <c r="AA100" s="2">
        <f t="shared" si="110"/>
        <v>34000</v>
      </c>
      <c r="AB100" s="2">
        <f t="shared" si="110"/>
        <v>34000</v>
      </c>
      <c r="AC100" s="2">
        <f t="shared" si="110"/>
        <v>34000</v>
      </c>
      <c r="AD100" s="2">
        <f t="shared" si="110"/>
        <v>34000</v>
      </c>
      <c r="AE100" s="2">
        <f t="shared" si="110"/>
        <v>34000</v>
      </c>
      <c r="AF100" s="2">
        <f t="shared" si="110"/>
        <v>34000</v>
      </c>
      <c r="AG100" s="2">
        <f t="shared" ca="1" si="106"/>
        <v>408000</v>
      </c>
      <c r="AH100" s="54">
        <f t="shared" ca="1" si="107"/>
        <v>3.0467357616554146E-3</v>
      </c>
    </row>
    <row r="101" spans="1:34" ht="16.5">
      <c r="A101" s="50" t="s">
        <v>129</v>
      </c>
      <c r="B101" s="2">
        <v>0</v>
      </c>
      <c r="C101" s="2">
        <v>21680</v>
      </c>
      <c r="D101" s="2">
        <v>10150</v>
      </c>
      <c r="E101" s="2">
        <v>140370</v>
      </c>
      <c r="F101" s="2">
        <v>0</v>
      </c>
      <c r="G101" s="2">
        <v>151796</v>
      </c>
      <c r="H101" s="2">
        <v>0</v>
      </c>
      <c r="I101" s="2">
        <v>0</v>
      </c>
      <c r="J101" s="2">
        <v>0</v>
      </c>
      <c r="K101" s="2"/>
      <c r="L101" s="57"/>
      <c r="M101" s="57"/>
      <c r="N101" s="2">
        <f t="shared" ca="1" si="101"/>
        <v>323996</v>
      </c>
      <c r="O101" s="10">
        <f t="shared" si="102"/>
        <v>32399.599999999999</v>
      </c>
      <c r="P101" s="38">
        <f t="shared" si="56"/>
        <v>3.4811278744290956E-3</v>
      </c>
      <c r="Q101" s="11">
        <v>33500</v>
      </c>
      <c r="R101" s="43">
        <f t="shared" si="103"/>
        <v>3.2433291738040077E-3</v>
      </c>
      <c r="S101" s="12">
        <f t="shared" si="104"/>
        <v>1100.4000000000015</v>
      </c>
      <c r="T101" s="2"/>
      <c r="U101" s="2">
        <f t="shared" si="108"/>
        <v>33500</v>
      </c>
      <c r="V101" s="2">
        <f t="shared" ref="V101:AF101" si="111">U101</f>
        <v>33500</v>
      </c>
      <c r="W101" s="2">
        <f t="shared" si="111"/>
        <v>33500</v>
      </c>
      <c r="X101" s="2">
        <f t="shared" si="111"/>
        <v>33500</v>
      </c>
      <c r="Y101" s="2">
        <f t="shared" si="111"/>
        <v>33500</v>
      </c>
      <c r="Z101" s="2">
        <f t="shared" si="111"/>
        <v>33500</v>
      </c>
      <c r="AA101" s="2">
        <f t="shared" si="111"/>
        <v>33500</v>
      </c>
      <c r="AB101" s="2">
        <f t="shared" si="111"/>
        <v>33500</v>
      </c>
      <c r="AC101" s="2">
        <f t="shared" si="111"/>
        <v>33500</v>
      </c>
      <c r="AD101" s="2">
        <f t="shared" si="111"/>
        <v>33500</v>
      </c>
      <c r="AE101" s="2">
        <f t="shared" si="111"/>
        <v>33500</v>
      </c>
      <c r="AF101" s="2">
        <f t="shared" si="111"/>
        <v>33500</v>
      </c>
      <c r="AG101" s="2">
        <f t="shared" ca="1" si="106"/>
        <v>402000</v>
      </c>
      <c r="AH101" s="54">
        <f t="shared" ca="1" si="107"/>
        <v>3.0019308239840115E-3</v>
      </c>
    </row>
    <row r="102" spans="1:34" ht="16.5">
      <c r="A102" s="50" t="s">
        <v>130</v>
      </c>
      <c r="B102" s="2">
        <v>599460</v>
      </c>
      <c r="C102" s="2">
        <v>0</v>
      </c>
      <c r="D102" s="2">
        <v>1059000</v>
      </c>
      <c r="E102" s="2">
        <v>533160</v>
      </c>
      <c r="F102" s="2">
        <v>0</v>
      </c>
      <c r="G102" s="2">
        <v>1115400</v>
      </c>
      <c r="H102" s="2">
        <v>570000</v>
      </c>
      <c r="I102" s="2">
        <v>602000</v>
      </c>
      <c r="J102" s="2">
        <v>9400</v>
      </c>
      <c r="K102" s="2"/>
      <c r="L102" s="57"/>
      <c r="M102" s="57"/>
      <c r="N102" s="2">
        <f t="shared" ca="1" si="101"/>
        <v>4488420</v>
      </c>
      <c r="O102" s="10">
        <f t="shared" si="102"/>
        <v>448842</v>
      </c>
      <c r="P102" s="38">
        <f t="shared" si="56"/>
        <v>4.8225175539651853E-2</v>
      </c>
      <c r="Q102" s="11">
        <v>560000</v>
      </c>
      <c r="R102" s="43">
        <f t="shared" si="103"/>
        <v>5.4216845890455057E-2</v>
      </c>
      <c r="S102" s="12">
        <f t="shared" si="104"/>
        <v>111158</v>
      </c>
      <c r="T102" s="2"/>
      <c r="U102" s="2">
        <f t="shared" si="108"/>
        <v>560000</v>
      </c>
      <c r="V102" s="2">
        <f t="shared" ref="V102:AF102" si="112">U102</f>
        <v>560000</v>
      </c>
      <c r="W102" s="2">
        <f t="shared" si="112"/>
        <v>560000</v>
      </c>
      <c r="X102" s="2">
        <f t="shared" si="112"/>
        <v>560000</v>
      </c>
      <c r="Y102" s="2">
        <f t="shared" si="112"/>
        <v>560000</v>
      </c>
      <c r="Z102" s="2">
        <f t="shared" si="112"/>
        <v>560000</v>
      </c>
      <c r="AA102" s="2">
        <f t="shared" si="112"/>
        <v>560000</v>
      </c>
      <c r="AB102" s="2">
        <f t="shared" si="112"/>
        <v>560000</v>
      </c>
      <c r="AC102" s="2">
        <f t="shared" si="112"/>
        <v>560000</v>
      </c>
      <c r="AD102" s="2">
        <f t="shared" si="112"/>
        <v>560000</v>
      </c>
      <c r="AE102" s="2">
        <f t="shared" si="112"/>
        <v>560000</v>
      </c>
      <c r="AF102" s="2">
        <f t="shared" si="112"/>
        <v>560000</v>
      </c>
      <c r="AG102" s="2">
        <f t="shared" ca="1" si="106"/>
        <v>6720000</v>
      </c>
      <c r="AH102" s="54">
        <f t="shared" ca="1" si="107"/>
        <v>5.0181530191971538E-2</v>
      </c>
    </row>
    <row r="103" spans="1:34" ht="16.5">
      <c r="A103" s="51" t="s">
        <v>131</v>
      </c>
      <c r="B103" s="13">
        <f t="shared" ref="B103:K103" si="113">SUM(B98:B102)</f>
        <v>804556</v>
      </c>
      <c r="C103" s="13">
        <f t="shared" si="113"/>
        <v>49568</v>
      </c>
      <c r="D103" s="13">
        <f t="shared" si="113"/>
        <v>1108720</v>
      </c>
      <c r="E103" s="13">
        <f t="shared" si="113"/>
        <v>731450</v>
      </c>
      <c r="F103" s="13">
        <f t="shared" si="113"/>
        <v>0</v>
      </c>
      <c r="G103" s="13">
        <f t="shared" si="113"/>
        <v>1317976</v>
      </c>
      <c r="H103" s="13">
        <f t="shared" si="113"/>
        <v>865460</v>
      </c>
      <c r="I103" s="13">
        <f t="shared" si="113"/>
        <v>782000</v>
      </c>
      <c r="J103" s="13">
        <f t="shared" si="113"/>
        <v>112700</v>
      </c>
      <c r="K103" s="13">
        <f t="shared" si="113"/>
        <v>0</v>
      </c>
      <c r="L103" s="13">
        <f t="shared" ref="L103:AG103" si="114">SUM(L98:L102)</f>
        <v>0</v>
      </c>
      <c r="M103" s="13">
        <f t="shared" si="114"/>
        <v>0</v>
      </c>
      <c r="N103" s="13">
        <f t="shared" ca="1" si="114"/>
        <v>5772430</v>
      </c>
      <c r="O103" s="13">
        <f t="shared" si="114"/>
        <v>577243</v>
      </c>
      <c r="P103" s="39">
        <f t="shared" si="56"/>
        <v>6.2021034136812633E-2</v>
      </c>
      <c r="Q103" s="13">
        <f t="shared" si="114"/>
        <v>695500</v>
      </c>
      <c r="R103" s="39">
        <f t="shared" si="103"/>
        <v>6.7335386280020518E-2</v>
      </c>
      <c r="S103" s="13">
        <f t="shared" si="104"/>
        <v>118257</v>
      </c>
      <c r="T103" s="13"/>
      <c r="U103" s="13">
        <f t="shared" si="114"/>
        <v>695500</v>
      </c>
      <c r="V103" s="13">
        <f t="shared" si="114"/>
        <v>695500</v>
      </c>
      <c r="W103" s="13">
        <f t="shared" si="114"/>
        <v>695500</v>
      </c>
      <c r="X103" s="13">
        <f t="shared" si="114"/>
        <v>695500</v>
      </c>
      <c r="Y103" s="13">
        <f t="shared" si="114"/>
        <v>695500</v>
      </c>
      <c r="Z103" s="13">
        <f t="shared" si="114"/>
        <v>695500</v>
      </c>
      <c r="AA103" s="13">
        <f t="shared" si="114"/>
        <v>695500</v>
      </c>
      <c r="AB103" s="13">
        <f t="shared" si="114"/>
        <v>695500</v>
      </c>
      <c r="AC103" s="13">
        <f t="shared" si="114"/>
        <v>695500</v>
      </c>
      <c r="AD103" s="13">
        <f t="shared" si="114"/>
        <v>695500</v>
      </c>
      <c r="AE103" s="13">
        <f t="shared" si="114"/>
        <v>695500</v>
      </c>
      <c r="AF103" s="13">
        <f t="shared" si="114"/>
        <v>695500</v>
      </c>
      <c r="AG103" s="13">
        <f t="shared" ca="1" si="114"/>
        <v>8346000</v>
      </c>
      <c r="AH103" s="56">
        <f t="shared" ca="1" si="107"/>
        <v>6.2323668300921793E-2</v>
      </c>
    </row>
    <row r="104" spans="1:34" ht="16.5">
      <c r="A104" s="49" t="s">
        <v>132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57"/>
      <c r="M104" s="57"/>
      <c r="N104" s="2"/>
      <c r="O104" s="5"/>
      <c r="P104" s="5"/>
      <c r="Q104" s="7"/>
      <c r="R104" s="7"/>
      <c r="S104" s="9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55"/>
    </row>
    <row r="105" spans="1:34" ht="16.5">
      <c r="A105" s="50" t="s">
        <v>133</v>
      </c>
      <c r="B105" s="2">
        <v>0</v>
      </c>
      <c r="C105" s="2">
        <v>11010</v>
      </c>
      <c r="D105" s="2">
        <v>-5240</v>
      </c>
      <c r="E105" s="2">
        <v>5510</v>
      </c>
      <c r="F105" s="2">
        <v>0</v>
      </c>
      <c r="G105" s="2">
        <v>3590</v>
      </c>
      <c r="H105" s="2">
        <v>6450</v>
      </c>
      <c r="I105" s="2">
        <v>0</v>
      </c>
      <c r="J105" s="2">
        <v>49098</v>
      </c>
      <c r="K105" s="2"/>
      <c r="L105" s="57"/>
      <c r="M105" s="57"/>
      <c r="N105" s="2">
        <f t="shared" ref="N105:N112" ca="1" si="115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70418</v>
      </c>
      <c r="O105" s="10">
        <f t="shared" ref="O105:O112" si="116">SUM(B105:K105)/10</f>
        <v>7041.8</v>
      </c>
      <c r="P105" s="38">
        <f t="shared" si="56"/>
        <v>7.565959538437144E-4</v>
      </c>
      <c r="Q105" s="11">
        <v>9000</v>
      </c>
      <c r="R105" s="43">
        <f t="shared" ref="R105:R114" si="117">Q105/($Q$20+$Q$25)</f>
        <v>8.7134216609659914E-4</v>
      </c>
      <c r="S105" s="12">
        <f t="shared" ref="S105:S114" si="118">Q105-O105</f>
        <v>1958.1999999999998</v>
      </c>
      <c r="T105" s="2"/>
      <c r="U105" s="2">
        <f>Q105</f>
        <v>9000</v>
      </c>
      <c r="V105" s="2">
        <f t="shared" ref="V105:AF105" si="119">U105</f>
        <v>9000</v>
      </c>
      <c r="W105" s="2">
        <f t="shared" si="119"/>
        <v>9000</v>
      </c>
      <c r="X105" s="2">
        <f t="shared" si="119"/>
        <v>9000</v>
      </c>
      <c r="Y105" s="2">
        <f t="shared" si="119"/>
        <v>9000</v>
      </c>
      <c r="Z105" s="2">
        <f t="shared" si="119"/>
        <v>9000</v>
      </c>
      <c r="AA105" s="2">
        <f t="shared" si="119"/>
        <v>9000</v>
      </c>
      <c r="AB105" s="2">
        <f t="shared" si="119"/>
        <v>9000</v>
      </c>
      <c r="AC105" s="2">
        <f t="shared" si="119"/>
        <v>9000</v>
      </c>
      <c r="AD105" s="2">
        <f t="shared" si="119"/>
        <v>9000</v>
      </c>
      <c r="AE105" s="2">
        <f t="shared" si="119"/>
        <v>9000</v>
      </c>
      <c r="AF105" s="2">
        <f t="shared" si="119"/>
        <v>9000</v>
      </c>
      <c r="AG105" s="2">
        <f t="shared" ref="AG105:AG112" ca="1" si="120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108000</v>
      </c>
      <c r="AH105" s="54">
        <f t="shared" ref="AH105:AH114" ca="1" si="121">AG105/($AG$20+$AG$25)</f>
        <v>8.064888780852568E-4</v>
      </c>
    </row>
    <row r="106" spans="1:34" ht="16.5">
      <c r="A106" s="50" t="s">
        <v>134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/>
      <c r="L106" s="57"/>
      <c r="M106" s="57"/>
      <c r="N106" s="2">
        <f t="shared" ca="1" si="115"/>
        <v>0</v>
      </c>
      <c r="O106" s="10">
        <f t="shared" si="116"/>
        <v>0</v>
      </c>
      <c r="P106" s="38">
        <f t="shared" si="56"/>
        <v>0</v>
      </c>
      <c r="Q106" s="11">
        <v>700</v>
      </c>
      <c r="R106" s="43">
        <f t="shared" si="117"/>
        <v>6.7771057363068816E-5</v>
      </c>
      <c r="S106" s="12">
        <f t="shared" si="118"/>
        <v>700</v>
      </c>
      <c r="T106" s="2"/>
      <c r="U106" s="2">
        <f t="shared" ref="U106:U112" si="122">Q106</f>
        <v>700</v>
      </c>
      <c r="V106" s="2">
        <f t="shared" ref="V106:AF106" si="123">U106</f>
        <v>700</v>
      </c>
      <c r="W106" s="2">
        <f t="shared" si="123"/>
        <v>700</v>
      </c>
      <c r="X106" s="2">
        <f t="shared" si="123"/>
        <v>700</v>
      </c>
      <c r="Y106" s="2">
        <f t="shared" si="123"/>
        <v>700</v>
      </c>
      <c r="Z106" s="2">
        <f t="shared" si="123"/>
        <v>700</v>
      </c>
      <c r="AA106" s="2">
        <f t="shared" si="123"/>
        <v>700</v>
      </c>
      <c r="AB106" s="2">
        <f t="shared" si="123"/>
        <v>700</v>
      </c>
      <c r="AC106" s="2">
        <f t="shared" si="123"/>
        <v>700</v>
      </c>
      <c r="AD106" s="2">
        <f t="shared" si="123"/>
        <v>700</v>
      </c>
      <c r="AE106" s="2">
        <f t="shared" si="123"/>
        <v>700</v>
      </c>
      <c r="AF106" s="2">
        <f t="shared" si="123"/>
        <v>700</v>
      </c>
      <c r="AG106" s="2">
        <f t="shared" ca="1" si="120"/>
        <v>8400</v>
      </c>
      <c r="AH106" s="54">
        <f t="shared" ca="1" si="121"/>
        <v>6.2726912739964415E-5</v>
      </c>
    </row>
    <row r="107" spans="1:34" ht="16.5">
      <c r="A107" s="50" t="s">
        <v>135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/>
      <c r="L107" s="57"/>
      <c r="M107" s="57"/>
      <c r="N107" s="2">
        <f t="shared" ca="1" si="115"/>
        <v>0</v>
      </c>
      <c r="O107" s="10">
        <f t="shared" si="116"/>
        <v>0</v>
      </c>
      <c r="P107" s="38">
        <f t="shared" si="56"/>
        <v>0</v>
      </c>
      <c r="Q107" s="11">
        <v>0</v>
      </c>
      <c r="R107" s="43">
        <f t="shared" si="117"/>
        <v>0</v>
      </c>
      <c r="S107" s="12">
        <f t="shared" si="118"/>
        <v>0</v>
      </c>
      <c r="T107" s="2"/>
      <c r="U107" s="2">
        <f t="shared" si="122"/>
        <v>0</v>
      </c>
      <c r="V107" s="2">
        <f t="shared" ref="V107:AF107" si="124">U107</f>
        <v>0</v>
      </c>
      <c r="W107" s="2">
        <f t="shared" si="124"/>
        <v>0</v>
      </c>
      <c r="X107" s="2">
        <f t="shared" si="124"/>
        <v>0</v>
      </c>
      <c r="Y107" s="2">
        <f t="shared" si="124"/>
        <v>0</v>
      </c>
      <c r="Z107" s="2">
        <f t="shared" si="124"/>
        <v>0</v>
      </c>
      <c r="AA107" s="2">
        <f t="shared" si="124"/>
        <v>0</v>
      </c>
      <c r="AB107" s="2">
        <f t="shared" si="124"/>
        <v>0</v>
      </c>
      <c r="AC107" s="2">
        <f t="shared" si="124"/>
        <v>0</v>
      </c>
      <c r="AD107" s="2">
        <f t="shared" si="124"/>
        <v>0</v>
      </c>
      <c r="AE107" s="2">
        <f t="shared" si="124"/>
        <v>0</v>
      </c>
      <c r="AF107" s="2">
        <f t="shared" si="124"/>
        <v>0</v>
      </c>
      <c r="AG107" s="2">
        <f t="shared" ca="1" si="120"/>
        <v>0</v>
      </c>
      <c r="AH107" s="54">
        <f t="shared" ca="1" si="121"/>
        <v>0</v>
      </c>
    </row>
    <row r="108" spans="1:34" ht="16.5">
      <c r="A108" s="50" t="s">
        <v>136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/>
      <c r="L108" s="57"/>
      <c r="M108" s="57"/>
      <c r="N108" s="2">
        <f t="shared" ca="1" si="115"/>
        <v>0</v>
      </c>
      <c r="O108" s="10">
        <f t="shared" si="116"/>
        <v>0</v>
      </c>
      <c r="P108" s="38">
        <f t="shared" si="56"/>
        <v>0</v>
      </c>
      <c r="Q108" s="11">
        <v>0</v>
      </c>
      <c r="R108" s="43">
        <f t="shared" si="117"/>
        <v>0</v>
      </c>
      <c r="S108" s="12">
        <f t="shared" si="118"/>
        <v>0</v>
      </c>
      <c r="T108" s="2"/>
      <c r="U108" s="2">
        <f t="shared" si="122"/>
        <v>0</v>
      </c>
      <c r="V108" s="2">
        <f t="shared" ref="V108:AF108" si="125">U108</f>
        <v>0</v>
      </c>
      <c r="W108" s="2">
        <f t="shared" si="125"/>
        <v>0</v>
      </c>
      <c r="X108" s="2">
        <f t="shared" si="125"/>
        <v>0</v>
      </c>
      <c r="Y108" s="2">
        <f t="shared" si="125"/>
        <v>0</v>
      </c>
      <c r="Z108" s="2">
        <f t="shared" si="125"/>
        <v>0</v>
      </c>
      <c r="AA108" s="2">
        <f t="shared" si="125"/>
        <v>0</v>
      </c>
      <c r="AB108" s="2">
        <f t="shared" si="125"/>
        <v>0</v>
      </c>
      <c r="AC108" s="2">
        <f t="shared" si="125"/>
        <v>0</v>
      </c>
      <c r="AD108" s="2">
        <f t="shared" si="125"/>
        <v>0</v>
      </c>
      <c r="AE108" s="2">
        <f t="shared" si="125"/>
        <v>0</v>
      </c>
      <c r="AF108" s="2">
        <f t="shared" si="125"/>
        <v>0</v>
      </c>
      <c r="AG108" s="2">
        <f t="shared" ca="1" si="120"/>
        <v>0</v>
      </c>
      <c r="AH108" s="54">
        <f t="shared" ca="1" si="121"/>
        <v>0</v>
      </c>
    </row>
    <row r="109" spans="1:34" ht="16.5">
      <c r="A109" s="50" t="s">
        <v>137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/>
      <c r="L109" s="57"/>
      <c r="M109" s="57"/>
      <c r="N109" s="2">
        <f t="shared" ca="1" si="115"/>
        <v>0</v>
      </c>
      <c r="O109" s="10">
        <f t="shared" si="116"/>
        <v>0</v>
      </c>
      <c r="P109" s="38">
        <f t="shared" si="56"/>
        <v>0</v>
      </c>
      <c r="Q109" s="11">
        <v>0</v>
      </c>
      <c r="R109" s="43">
        <f t="shared" si="117"/>
        <v>0</v>
      </c>
      <c r="S109" s="12">
        <f t="shared" si="118"/>
        <v>0</v>
      </c>
      <c r="T109" s="2"/>
      <c r="U109" s="2">
        <f t="shared" si="122"/>
        <v>0</v>
      </c>
      <c r="V109" s="2">
        <f t="shared" ref="V109:AF109" si="126">U109</f>
        <v>0</v>
      </c>
      <c r="W109" s="2">
        <f t="shared" si="126"/>
        <v>0</v>
      </c>
      <c r="X109" s="2">
        <f t="shared" si="126"/>
        <v>0</v>
      </c>
      <c r="Y109" s="2">
        <f t="shared" si="126"/>
        <v>0</v>
      </c>
      <c r="Z109" s="2">
        <f t="shared" si="126"/>
        <v>0</v>
      </c>
      <c r="AA109" s="2">
        <f t="shared" si="126"/>
        <v>0</v>
      </c>
      <c r="AB109" s="2">
        <f t="shared" si="126"/>
        <v>0</v>
      </c>
      <c r="AC109" s="2">
        <f t="shared" si="126"/>
        <v>0</v>
      </c>
      <c r="AD109" s="2">
        <f t="shared" si="126"/>
        <v>0</v>
      </c>
      <c r="AE109" s="2">
        <f t="shared" si="126"/>
        <v>0</v>
      </c>
      <c r="AF109" s="2">
        <f t="shared" si="126"/>
        <v>0</v>
      </c>
      <c r="AG109" s="2">
        <f t="shared" ca="1" si="120"/>
        <v>0</v>
      </c>
      <c r="AH109" s="54">
        <f t="shared" ca="1" si="121"/>
        <v>0</v>
      </c>
    </row>
    <row r="110" spans="1:34" ht="16.5">
      <c r="A110" s="50" t="s">
        <v>138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8970</v>
      </c>
      <c r="K110" s="2"/>
      <c r="L110" s="57"/>
      <c r="M110" s="57"/>
      <c r="N110" s="2">
        <f t="shared" ca="1" si="115"/>
        <v>8970</v>
      </c>
      <c r="O110" s="10">
        <f t="shared" si="116"/>
        <v>897</v>
      </c>
      <c r="P110" s="38">
        <f t="shared" si="56"/>
        <v>9.6376859694653614E-5</v>
      </c>
      <c r="Q110" s="11">
        <v>1100</v>
      </c>
      <c r="R110" s="43">
        <f t="shared" si="117"/>
        <v>1.0649737585625101E-4</v>
      </c>
      <c r="S110" s="12">
        <f t="shared" si="118"/>
        <v>203</v>
      </c>
      <c r="T110" s="2"/>
      <c r="U110" s="2">
        <f t="shared" si="122"/>
        <v>1100</v>
      </c>
      <c r="V110" s="2">
        <f t="shared" ref="V110:AF110" si="127">U110</f>
        <v>1100</v>
      </c>
      <c r="W110" s="2">
        <f t="shared" si="127"/>
        <v>1100</v>
      </c>
      <c r="X110" s="2">
        <f t="shared" si="127"/>
        <v>1100</v>
      </c>
      <c r="Y110" s="2">
        <f t="shared" si="127"/>
        <v>1100</v>
      </c>
      <c r="Z110" s="2">
        <f t="shared" si="127"/>
        <v>1100</v>
      </c>
      <c r="AA110" s="2">
        <f t="shared" si="127"/>
        <v>1100</v>
      </c>
      <c r="AB110" s="2">
        <f t="shared" si="127"/>
        <v>1100</v>
      </c>
      <c r="AC110" s="2">
        <f t="shared" si="127"/>
        <v>1100</v>
      </c>
      <c r="AD110" s="2">
        <f t="shared" si="127"/>
        <v>1100</v>
      </c>
      <c r="AE110" s="2">
        <f t="shared" si="127"/>
        <v>1100</v>
      </c>
      <c r="AF110" s="2">
        <f t="shared" si="127"/>
        <v>1100</v>
      </c>
      <c r="AG110" s="2">
        <f t="shared" ca="1" si="120"/>
        <v>13200</v>
      </c>
      <c r="AH110" s="54">
        <f t="shared" ca="1" si="121"/>
        <v>9.8570862877086948E-5</v>
      </c>
    </row>
    <row r="111" spans="1:34" ht="16.5">
      <c r="A111" s="50" t="s">
        <v>139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/>
      <c r="L111" s="57"/>
      <c r="M111" s="57"/>
      <c r="N111" s="2">
        <f t="shared" ca="1" si="115"/>
        <v>0</v>
      </c>
      <c r="O111" s="10">
        <f t="shared" si="116"/>
        <v>0</v>
      </c>
      <c r="P111" s="38">
        <f t="shared" si="56"/>
        <v>0</v>
      </c>
      <c r="Q111" s="11">
        <v>0</v>
      </c>
      <c r="R111" s="43">
        <f t="shared" si="117"/>
        <v>0</v>
      </c>
      <c r="S111" s="12">
        <f t="shared" si="118"/>
        <v>0</v>
      </c>
      <c r="T111" s="2"/>
      <c r="U111" s="2">
        <f t="shared" si="122"/>
        <v>0</v>
      </c>
      <c r="V111" s="2">
        <f t="shared" ref="V111:AF111" si="128">U111</f>
        <v>0</v>
      </c>
      <c r="W111" s="2">
        <f t="shared" si="128"/>
        <v>0</v>
      </c>
      <c r="X111" s="2">
        <f t="shared" si="128"/>
        <v>0</v>
      </c>
      <c r="Y111" s="2">
        <f t="shared" si="128"/>
        <v>0</v>
      </c>
      <c r="Z111" s="2">
        <f t="shared" si="128"/>
        <v>0</v>
      </c>
      <c r="AA111" s="2">
        <f t="shared" si="128"/>
        <v>0</v>
      </c>
      <c r="AB111" s="2">
        <f t="shared" si="128"/>
        <v>0</v>
      </c>
      <c r="AC111" s="2">
        <f t="shared" si="128"/>
        <v>0</v>
      </c>
      <c r="AD111" s="2">
        <f t="shared" si="128"/>
        <v>0</v>
      </c>
      <c r="AE111" s="2">
        <f t="shared" si="128"/>
        <v>0</v>
      </c>
      <c r="AF111" s="2">
        <f t="shared" si="128"/>
        <v>0</v>
      </c>
      <c r="AG111" s="2">
        <f t="shared" ca="1" si="120"/>
        <v>0</v>
      </c>
      <c r="AH111" s="54">
        <f t="shared" ca="1" si="121"/>
        <v>0</v>
      </c>
    </row>
    <row r="112" spans="1:34" ht="16.5">
      <c r="A112" s="50" t="s">
        <v>140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/>
      <c r="L112" s="57"/>
      <c r="M112" s="57"/>
      <c r="N112" s="2">
        <f t="shared" ca="1" si="115"/>
        <v>0</v>
      </c>
      <c r="O112" s="10">
        <f t="shared" si="116"/>
        <v>0</v>
      </c>
      <c r="P112" s="38">
        <f t="shared" si="56"/>
        <v>0</v>
      </c>
      <c r="Q112" s="11">
        <v>0</v>
      </c>
      <c r="R112" s="43">
        <f t="shared" si="117"/>
        <v>0</v>
      </c>
      <c r="S112" s="12">
        <f t="shared" si="118"/>
        <v>0</v>
      </c>
      <c r="T112" s="2"/>
      <c r="U112" s="2">
        <f t="shared" si="122"/>
        <v>0</v>
      </c>
      <c r="V112" s="2">
        <f t="shared" ref="V112:AF112" si="129">U112</f>
        <v>0</v>
      </c>
      <c r="W112" s="2">
        <f t="shared" si="129"/>
        <v>0</v>
      </c>
      <c r="X112" s="2">
        <f t="shared" si="129"/>
        <v>0</v>
      </c>
      <c r="Y112" s="2">
        <f t="shared" si="129"/>
        <v>0</v>
      </c>
      <c r="Z112" s="2">
        <f t="shared" si="129"/>
        <v>0</v>
      </c>
      <c r="AA112" s="2">
        <f t="shared" si="129"/>
        <v>0</v>
      </c>
      <c r="AB112" s="2">
        <f t="shared" si="129"/>
        <v>0</v>
      </c>
      <c r="AC112" s="2">
        <f t="shared" si="129"/>
        <v>0</v>
      </c>
      <c r="AD112" s="2">
        <f t="shared" si="129"/>
        <v>0</v>
      </c>
      <c r="AE112" s="2">
        <f t="shared" si="129"/>
        <v>0</v>
      </c>
      <c r="AF112" s="2">
        <f t="shared" si="129"/>
        <v>0</v>
      </c>
      <c r="AG112" s="2">
        <f t="shared" ca="1" si="120"/>
        <v>0</v>
      </c>
      <c r="AH112" s="54">
        <f t="shared" ca="1" si="121"/>
        <v>0</v>
      </c>
    </row>
    <row r="113" spans="1:34" ht="16.5">
      <c r="A113" s="51" t="s">
        <v>141</v>
      </c>
      <c r="B113" s="13">
        <f t="shared" ref="B113:K113" si="130">SUM(B105:B112)</f>
        <v>0</v>
      </c>
      <c r="C113" s="13">
        <f t="shared" si="130"/>
        <v>11010</v>
      </c>
      <c r="D113" s="13">
        <f t="shared" si="130"/>
        <v>-5240</v>
      </c>
      <c r="E113" s="13">
        <f t="shared" si="130"/>
        <v>5510</v>
      </c>
      <c r="F113" s="13">
        <f t="shared" si="130"/>
        <v>0</v>
      </c>
      <c r="G113" s="13">
        <f t="shared" si="130"/>
        <v>3590</v>
      </c>
      <c r="H113" s="13">
        <f t="shared" si="130"/>
        <v>6450</v>
      </c>
      <c r="I113" s="13">
        <f t="shared" si="130"/>
        <v>0</v>
      </c>
      <c r="J113" s="13">
        <f t="shared" si="130"/>
        <v>58068</v>
      </c>
      <c r="K113" s="13">
        <f t="shared" si="130"/>
        <v>0</v>
      </c>
      <c r="L113" s="13">
        <f t="shared" ref="L113:Q113" si="131">SUM(L105:L112)</f>
        <v>0</v>
      </c>
      <c r="M113" s="13">
        <f t="shared" si="131"/>
        <v>0</v>
      </c>
      <c r="N113" s="13">
        <f t="shared" ca="1" si="131"/>
        <v>79388</v>
      </c>
      <c r="O113" s="13">
        <f t="shared" si="131"/>
        <v>7938.8</v>
      </c>
      <c r="P113" s="39">
        <f t="shared" si="56"/>
        <v>8.5297281353836798E-4</v>
      </c>
      <c r="Q113" s="13">
        <f t="shared" si="131"/>
        <v>10800</v>
      </c>
      <c r="R113" s="39">
        <f t="shared" si="117"/>
        <v>1.0456105993159189E-3</v>
      </c>
      <c r="S113" s="13">
        <f t="shared" si="118"/>
        <v>2861.2</v>
      </c>
      <c r="T113" s="13"/>
      <c r="U113" s="13">
        <f t="shared" ref="U113:AG113" si="132">SUM(U105:U112)</f>
        <v>10800</v>
      </c>
      <c r="V113" s="13">
        <f t="shared" si="132"/>
        <v>10800</v>
      </c>
      <c r="W113" s="13">
        <f t="shared" si="132"/>
        <v>10800</v>
      </c>
      <c r="X113" s="13">
        <f t="shared" si="132"/>
        <v>10800</v>
      </c>
      <c r="Y113" s="13">
        <f t="shared" si="132"/>
        <v>10800</v>
      </c>
      <c r="Z113" s="13">
        <f t="shared" si="132"/>
        <v>10800</v>
      </c>
      <c r="AA113" s="13">
        <f t="shared" si="132"/>
        <v>10800</v>
      </c>
      <c r="AB113" s="13">
        <f t="shared" si="132"/>
        <v>10800</v>
      </c>
      <c r="AC113" s="13">
        <f t="shared" si="132"/>
        <v>10800</v>
      </c>
      <c r="AD113" s="13">
        <f t="shared" si="132"/>
        <v>10800</v>
      </c>
      <c r="AE113" s="13">
        <f t="shared" si="132"/>
        <v>10800</v>
      </c>
      <c r="AF113" s="13">
        <f t="shared" si="132"/>
        <v>10800</v>
      </c>
      <c r="AG113" s="13">
        <f t="shared" ca="1" si="132"/>
        <v>129600</v>
      </c>
      <c r="AH113" s="56">
        <f t="shared" ca="1" si="121"/>
        <v>9.6778665370230821E-4</v>
      </c>
    </row>
    <row r="114" spans="1:34" ht="16.5">
      <c r="A114" s="51" t="s">
        <v>142</v>
      </c>
      <c r="B114" s="13">
        <f t="shared" ref="B114:K114" si="133">SUM(B96,B103,B113)</f>
        <v>2199034</v>
      </c>
      <c r="C114" s="13">
        <f t="shared" si="133"/>
        <v>1686742</v>
      </c>
      <c r="D114" s="13">
        <f t="shared" si="133"/>
        <v>2602700</v>
      </c>
      <c r="E114" s="13">
        <f t="shared" si="133"/>
        <v>2238953</v>
      </c>
      <c r="F114" s="13">
        <f t="shared" si="133"/>
        <v>1428694</v>
      </c>
      <c r="G114" s="13">
        <f t="shared" si="133"/>
        <v>3801102</v>
      </c>
      <c r="H114" s="13">
        <f t="shared" si="133"/>
        <v>2244163</v>
      </c>
      <c r="I114" s="13">
        <f t="shared" si="133"/>
        <v>2515668</v>
      </c>
      <c r="J114" s="13">
        <f t="shared" si="133"/>
        <v>1980487</v>
      </c>
      <c r="K114" s="13">
        <f t="shared" si="133"/>
        <v>0</v>
      </c>
      <c r="L114" s="13">
        <f t="shared" ref="L114:Q114" si="134">SUM(L96,L103,L113)</f>
        <v>0</v>
      </c>
      <c r="M114" s="13">
        <f t="shared" si="134"/>
        <v>0</v>
      </c>
      <c r="N114" s="13">
        <f t="shared" ca="1" si="134"/>
        <v>20697543</v>
      </c>
      <c r="O114" s="13">
        <f t="shared" si="134"/>
        <v>2069754.3</v>
      </c>
      <c r="P114" s="39">
        <f t="shared" si="56"/>
        <v>0.22238173887793311</v>
      </c>
      <c r="Q114" s="13">
        <f t="shared" si="134"/>
        <v>1783200</v>
      </c>
      <c r="R114" s="39">
        <f t="shared" si="117"/>
        <v>0.17264192784260618</v>
      </c>
      <c r="S114" s="13">
        <f t="shared" si="118"/>
        <v>-286554.30000000005</v>
      </c>
      <c r="T114" s="13"/>
      <c r="U114" s="13">
        <f t="shared" ref="U114:AG114" si="135">SUM(U96,U103,U113)</f>
        <v>1888200</v>
      </c>
      <c r="V114" s="13">
        <f t="shared" si="135"/>
        <v>1738200</v>
      </c>
      <c r="W114" s="13">
        <f t="shared" si="135"/>
        <v>1738200</v>
      </c>
      <c r="X114" s="13">
        <f t="shared" si="135"/>
        <v>1788200</v>
      </c>
      <c r="Y114" s="13">
        <f t="shared" si="135"/>
        <v>1788200</v>
      </c>
      <c r="Z114" s="13">
        <f t="shared" si="135"/>
        <v>1788200</v>
      </c>
      <c r="AA114" s="13">
        <f t="shared" si="135"/>
        <v>1788200</v>
      </c>
      <c r="AB114" s="13">
        <f t="shared" si="135"/>
        <v>1788200</v>
      </c>
      <c r="AC114" s="13">
        <f t="shared" si="135"/>
        <v>1788200</v>
      </c>
      <c r="AD114" s="13">
        <f t="shared" si="135"/>
        <v>1788200</v>
      </c>
      <c r="AE114" s="13">
        <f t="shared" si="135"/>
        <v>1738200</v>
      </c>
      <c r="AF114" s="13">
        <f t="shared" si="135"/>
        <v>1738200</v>
      </c>
      <c r="AG114" s="13">
        <f t="shared" ca="1" si="135"/>
        <v>21358400</v>
      </c>
      <c r="AH114" s="56">
        <f t="shared" ca="1" si="121"/>
        <v>0.15949363012681619</v>
      </c>
    </row>
    <row r="115" spans="1:34" ht="16.5">
      <c r="A115" s="5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57"/>
      <c r="M115" s="57"/>
      <c r="N115" s="2"/>
      <c r="O115" s="5"/>
      <c r="P115" s="5"/>
      <c r="Q115" s="7"/>
      <c r="R115" s="7"/>
      <c r="S115" s="9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55"/>
    </row>
    <row r="116" spans="1:34" ht="16.5">
      <c r="A116" s="49" t="s">
        <v>143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57"/>
      <c r="M116" s="57"/>
      <c r="N116" s="2"/>
      <c r="O116" s="5"/>
      <c r="P116" s="5"/>
      <c r="Q116" s="7"/>
      <c r="R116" s="7"/>
      <c r="S116" s="9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55"/>
    </row>
    <row r="117" spans="1:34" ht="16.5">
      <c r="A117" s="49" t="s">
        <v>144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57"/>
      <c r="M117" s="57"/>
      <c r="N117" s="2"/>
      <c r="O117" s="5"/>
      <c r="P117" s="5"/>
      <c r="Q117" s="7"/>
      <c r="R117" s="7"/>
      <c r="S117" s="9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55"/>
    </row>
    <row r="118" spans="1:34" ht="16.5">
      <c r="A118" s="50" t="s">
        <v>145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404150</v>
      </c>
      <c r="H118" s="2">
        <v>0</v>
      </c>
      <c r="I118" s="2">
        <v>0</v>
      </c>
      <c r="J118" s="2">
        <v>47491</v>
      </c>
      <c r="K118" s="2"/>
      <c r="L118" s="57"/>
      <c r="M118" s="57"/>
      <c r="N118" s="2">
        <f t="shared" ref="N118:N123" ca="1" si="136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451641</v>
      </c>
      <c r="O118" s="10">
        <f t="shared" ref="O118:O121" si="137">SUM(B118:K118)/10</f>
        <v>45164.1</v>
      </c>
      <c r="P118" s="38">
        <f t="shared" ref="P118:P122" si="138">O118/($O$20+$O$25)</f>
        <v>4.8525910021575301E-3</v>
      </c>
      <c r="Q118" s="11">
        <f>(370000*3)/12</f>
        <v>92500</v>
      </c>
      <c r="R118" s="43">
        <f t="shared" ref="R118:R124" si="139">Q118/($Q$20+$Q$25)</f>
        <v>8.9554611515483794E-3</v>
      </c>
      <c r="S118" s="12">
        <f t="shared" ref="S118:S124" si="140">Q118-O118</f>
        <v>47335.9</v>
      </c>
      <c r="T118" s="2"/>
      <c r="U118" s="2">
        <f>Q118</f>
        <v>92500</v>
      </c>
      <c r="V118" s="2">
        <f t="shared" ref="V118:AF118" si="141">U118</f>
        <v>92500</v>
      </c>
      <c r="W118" s="2">
        <f t="shared" si="141"/>
        <v>92500</v>
      </c>
      <c r="X118" s="2">
        <f t="shared" si="141"/>
        <v>92500</v>
      </c>
      <c r="Y118" s="2">
        <f t="shared" si="141"/>
        <v>92500</v>
      </c>
      <c r="Z118" s="2">
        <f t="shared" si="141"/>
        <v>92500</v>
      </c>
      <c r="AA118" s="2">
        <f t="shared" si="141"/>
        <v>92500</v>
      </c>
      <c r="AB118" s="2">
        <f t="shared" si="141"/>
        <v>92500</v>
      </c>
      <c r="AC118" s="2">
        <f t="shared" si="141"/>
        <v>92500</v>
      </c>
      <c r="AD118" s="2">
        <f t="shared" si="141"/>
        <v>92500</v>
      </c>
      <c r="AE118" s="2">
        <f t="shared" si="141"/>
        <v>92500</v>
      </c>
      <c r="AF118" s="2">
        <f t="shared" si="141"/>
        <v>92500</v>
      </c>
      <c r="AG118" s="2">
        <f t="shared" ref="AG118:AG123" ca="1" si="142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1110000</v>
      </c>
      <c r="AH118" s="54">
        <f t="shared" ref="AH118:AH124" ca="1" si="143">AG118/($AG$20+$AG$25)</f>
        <v>8.2889134692095846E-3</v>
      </c>
    </row>
    <row r="119" spans="1:34" ht="16.5">
      <c r="A119" s="50" t="s">
        <v>146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/>
      <c r="L119" s="57"/>
      <c r="M119" s="57"/>
      <c r="N119" s="2">
        <f t="shared" ca="1" si="136"/>
        <v>0</v>
      </c>
      <c r="O119" s="10">
        <f t="shared" si="137"/>
        <v>0</v>
      </c>
      <c r="P119" s="38">
        <f t="shared" si="138"/>
        <v>0</v>
      </c>
      <c r="Q119" s="11">
        <v>0</v>
      </c>
      <c r="R119" s="43">
        <f t="shared" si="139"/>
        <v>0</v>
      </c>
      <c r="S119" s="12">
        <f t="shared" si="140"/>
        <v>0</v>
      </c>
      <c r="T119" s="2"/>
      <c r="U119" s="2">
        <f t="shared" ref="U119:U121" si="144">Q119</f>
        <v>0</v>
      </c>
      <c r="V119" s="2">
        <f t="shared" ref="V119:AF119" si="145">U119</f>
        <v>0</v>
      </c>
      <c r="W119" s="2">
        <f t="shared" si="145"/>
        <v>0</v>
      </c>
      <c r="X119" s="2">
        <f t="shared" si="145"/>
        <v>0</v>
      </c>
      <c r="Y119" s="2">
        <f t="shared" si="145"/>
        <v>0</v>
      </c>
      <c r="Z119" s="2">
        <f t="shared" si="145"/>
        <v>0</v>
      </c>
      <c r="AA119" s="2">
        <f t="shared" si="145"/>
        <v>0</v>
      </c>
      <c r="AB119" s="2">
        <f t="shared" si="145"/>
        <v>0</v>
      </c>
      <c r="AC119" s="2">
        <f t="shared" si="145"/>
        <v>0</v>
      </c>
      <c r="AD119" s="2">
        <f t="shared" si="145"/>
        <v>0</v>
      </c>
      <c r="AE119" s="2">
        <f t="shared" si="145"/>
        <v>0</v>
      </c>
      <c r="AF119" s="2">
        <f t="shared" si="145"/>
        <v>0</v>
      </c>
      <c r="AG119" s="2">
        <f t="shared" ca="1" si="142"/>
        <v>0</v>
      </c>
      <c r="AH119" s="54">
        <f t="shared" ca="1" si="143"/>
        <v>0</v>
      </c>
    </row>
    <row r="120" spans="1:34" ht="16.5">
      <c r="A120" s="50" t="s">
        <v>147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181980</v>
      </c>
      <c r="H120" s="2">
        <v>0</v>
      </c>
      <c r="I120" s="2">
        <v>0</v>
      </c>
      <c r="J120" s="2">
        <v>0</v>
      </c>
      <c r="K120" s="2"/>
      <c r="L120" s="57"/>
      <c r="M120" s="57"/>
      <c r="N120" s="2">
        <f t="shared" ca="1" si="136"/>
        <v>181980</v>
      </c>
      <c r="O120" s="10">
        <f t="shared" si="137"/>
        <v>18198</v>
      </c>
      <c r="P120" s="38">
        <f t="shared" si="138"/>
        <v>1.9552576284540763E-3</v>
      </c>
      <c r="Q120" s="11">
        <v>18500</v>
      </c>
      <c r="R120" s="43">
        <f t="shared" si="139"/>
        <v>1.791092230309676E-3</v>
      </c>
      <c r="S120" s="12">
        <f t="shared" si="140"/>
        <v>302</v>
      </c>
      <c r="T120" s="2"/>
      <c r="U120" s="2">
        <f t="shared" si="144"/>
        <v>18500</v>
      </c>
      <c r="V120" s="2">
        <f t="shared" ref="V120:AF120" si="146">U120</f>
        <v>18500</v>
      </c>
      <c r="W120" s="2">
        <f t="shared" si="146"/>
        <v>18500</v>
      </c>
      <c r="X120" s="2">
        <f t="shared" si="146"/>
        <v>18500</v>
      </c>
      <c r="Y120" s="2">
        <f t="shared" si="146"/>
        <v>18500</v>
      </c>
      <c r="Z120" s="2">
        <f t="shared" si="146"/>
        <v>18500</v>
      </c>
      <c r="AA120" s="2">
        <f t="shared" si="146"/>
        <v>18500</v>
      </c>
      <c r="AB120" s="2">
        <f t="shared" si="146"/>
        <v>18500</v>
      </c>
      <c r="AC120" s="2">
        <f t="shared" si="146"/>
        <v>18500</v>
      </c>
      <c r="AD120" s="2">
        <f t="shared" si="146"/>
        <v>18500</v>
      </c>
      <c r="AE120" s="2">
        <f t="shared" si="146"/>
        <v>18500</v>
      </c>
      <c r="AF120" s="2">
        <f t="shared" si="146"/>
        <v>18500</v>
      </c>
      <c r="AG120" s="2">
        <f t="shared" ca="1" si="142"/>
        <v>222000</v>
      </c>
      <c r="AH120" s="54">
        <f t="shared" ca="1" si="143"/>
        <v>1.6577826938419169E-3</v>
      </c>
    </row>
    <row r="121" spans="1:34" ht="16.5">
      <c r="A121" s="50" t="s">
        <v>148</v>
      </c>
      <c r="B121" s="2">
        <v>100000</v>
      </c>
      <c r="C121" s="2">
        <v>261580</v>
      </c>
      <c r="D121" s="2">
        <v>1200000</v>
      </c>
      <c r="E121" s="2">
        <v>-74430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/>
      <c r="L121" s="57"/>
      <c r="M121" s="57"/>
      <c r="N121" s="2">
        <f t="shared" ca="1" si="136"/>
        <v>1487150</v>
      </c>
      <c r="O121" s="10">
        <f t="shared" si="137"/>
        <v>148715</v>
      </c>
      <c r="P121" s="38">
        <f t="shared" si="138"/>
        <v>1.5978466766433011E-2</v>
      </c>
      <c r="Q121" s="11">
        <v>150000</v>
      </c>
      <c r="R121" s="43">
        <f t="shared" si="139"/>
        <v>1.4522369434943319E-2</v>
      </c>
      <c r="S121" s="12">
        <f t="shared" si="140"/>
        <v>1285</v>
      </c>
      <c r="T121" s="2"/>
      <c r="U121" s="2">
        <f t="shared" si="144"/>
        <v>150000</v>
      </c>
      <c r="V121" s="2">
        <f t="shared" ref="V121:AF121" si="147">U121</f>
        <v>150000</v>
      </c>
      <c r="W121" s="2">
        <f t="shared" si="147"/>
        <v>150000</v>
      </c>
      <c r="X121" s="2">
        <f t="shared" si="147"/>
        <v>150000</v>
      </c>
      <c r="Y121" s="2">
        <f t="shared" si="147"/>
        <v>150000</v>
      </c>
      <c r="Z121" s="2">
        <f t="shared" si="147"/>
        <v>150000</v>
      </c>
      <c r="AA121" s="2">
        <f t="shared" si="147"/>
        <v>150000</v>
      </c>
      <c r="AB121" s="2">
        <f t="shared" si="147"/>
        <v>150000</v>
      </c>
      <c r="AC121" s="2">
        <f t="shared" si="147"/>
        <v>150000</v>
      </c>
      <c r="AD121" s="2">
        <f t="shared" si="147"/>
        <v>150000</v>
      </c>
      <c r="AE121" s="2">
        <f t="shared" si="147"/>
        <v>150000</v>
      </c>
      <c r="AF121" s="2">
        <f t="shared" si="147"/>
        <v>150000</v>
      </c>
      <c r="AG121" s="2">
        <f t="shared" ca="1" si="142"/>
        <v>1800000</v>
      </c>
      <c r="AH121" s="54">
        <f t="shared" ca="1" si="143"/>
        <v>1.3441481301420947E-2</v>
      </c>
    </row>
    <row r="122" spans="1:34" ht="16.5">
      <c r="A122" s="51" t="s">
        <v>149</v>
      </c>
      <c r="B122" s="13">
        <f t="shared" ref="B122:K122" si="148">SUM(B118:B121)</f>
        <v>100000</v>
      </c>
      <c r="C122" s="13">
        <f t="shared" si="148"/>
        <v>261580</v>
      </c>
      <c r="D122" s="13">
        <f t="shared" si="148"/>
        <v>1200000</v>
      </c>
      <c r="E122" s="13">
        <f t="shared" si="148"/>
        <v>-74430</v>
      </c>
      <c r="F122" s="13">
        <f t="shared" si="148"/>
        <v>0</v>
      </c>
      <c r="G122" s="13">
        <f t="shared" si="148"/>
        <v>586130</v>
      </c>
      <c r="H122" s="13">
        <f t="shared" si="148"/>
        <v>0</v>
      </c>
      <c r="I122" s="13">
        <f t="shared" si="148"/>
        <v>0</v>
      </c>
      <c r="J122" s="13">
        <f t="shared" si="148"/>
        <v>47491</v>
      </c>
      <c r="K122" s="13">
        <f t="shared" si="148"/>
        <v>0</v>
      </c>
      <c r="L122" s="13">
        <f t="shared" ref="L122:AG122" si="149">SUM(L118:L121)</f>
        <v>0</v>
      </c>
      <c r="M122" s="13">
        <f t="shared" si="149"/>
        <v>0</v>
      </c>
      <c r="N122" s="13">
        <f t="shared" ca="1" si="149"/>
        <v>2120771</v>
      </c>
      <c r="O122" s="13">
        <f t="shared" si="149"/>
        <v>212077.1</v>
      </c>
      <c r="P122" s="39">
        <f t="shared" si="138"/>
        <v>2.2786315397044617E-2</v>
      </c>
      <c r="Q122" s="13">
        <f t="shared" si="149"/>
        <v>261000</v>
      </c>
      <c r="R122" s="39">
        <f t="shared" si="139"/>
        <v>2.5268922816801376E-2</v>
      </c>
      <c r="S122" s="13">
        <f t="shared" si="140"/>
        <v>48922.899999999994</v>
      </c>
      <c r="T122" s="13"/>
      <c r="U122" s="13">
        <f t="shared" si="149"/>
        <v>261000</v>
      </c>
      <c r="V122" s="13">
        <f t="shared" si="149"/>
        <v>261000</v>
      </c>
      <c r="W122" s="13">
        <f t="shared" si="149"/>
        <v>261000</v>
      </c>
      <c r="X122" s="13">
        <f t="shared" si="149"/>
        <v>261000</v>
      </c>
      <c r="Y122" s="13">
        <f t="shared" si="149"/>
        <v>261000</v>
      </c>
      <c r="Z122" s="13">
        <f t="shared" si="149"/>
        <v>261000</v>
      </c>
      <c r="AA122" s="13">
        <f t="shared" si="149"/>
        <v>261000</v>
      </c>
      <c r="AB122" s="13">
        <f t="shared" si="149"/>
        <v>261000</v>
      </c>
      <c r="AC122" s="13">
        <f t="shared" si="149"/>
        <v>261000</v>
      </c>
      <c r="AD122" s="13">
        <f t="shared" si="149"/>
        <v>261000</v>
      </c>
      <c r="AE122" s="13">
        <f t="shared" si="149"/>
        <v>261000</v>
      </c>
      <c r="AF122" s="13">
        <f t="shared" si="149"/>
        <v>261000</v>
      </c>
      <c r="AG122" s="13">
        <f t="shared" ca="1" si="149"/>
        <v>3132000</v>
      </c>
      <c r="AH122" s="56">
        <f t="shared" ca="1" si="143"/>
        <v>2.3388177464472446E-2</v>
      </c>
    </row>
    <row r="123" spans="1:34" ht="16.5">
      <c r="A123" s="50" t="s">
        <v>150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57">
        <v>0</v>
      </c>
      <c r="M123" s="57">
        <v>0</v>
      </c>
      <c r="N123" s="2">
        <f t="shared" ca="1" si="136"/>
        <v>0</v>
      </c>
      <c r="O123" s="10">
        <f t="shared" ref="O123" si="150">SUM(B123:K123)/10</f>
        <v>0</v>
      </c>
      <c r="P123" s="38">
        <f t="shared" ref="P123:P124" si="151">O123/($O$20+$O$25)</f>
        <v>0</v>
      </c>
      <c r="Q123" s="11">
        <v>0</v>
      </c>
      <c r="R123" s="43">
        <f t="shared" si="139"/>
        <v>0</v>
      </c>
      <c r="S123" s="12">
        <f t="shared" si="140"/>
        <v>0</v>
      </c>
      <c r="T123" s="2"/>
      <c r="U123" s="2">
        <f>Q123</f>
        <v>0</v>
      </c>
      <c r="V123" s="2">
        <f t="shared" ref="V123:AF123" si="152">U123</f>
        <v>0</v>
      </c>
      <c r="W123" s="2">
        <f t="shared" si="152"/>
        <v>0</v>
      </c>
      <c r="X123" s="2">
        <f t="shared" si="152"/>
        <v>0</v>
      </c>
      <c r="Y123" s="2">
        <f t="shared" si="152"/>
        <v>0</v>
      </c>
      <c r="Z123" s="2">
        <f t="shared" si="152"/>
        <v>0</v>
      </c>
      <c r="AA123" s="2">
        <f t="shared" si="152"/>
        <v>0</v>
      </c>
      <c r="AB123" s="2">
        <f t="shared" si="152"/>
        <v>0</v>
      </c>
      <c r="AC123" s="2">
        <f t="shared" si="152"/>
        <v>0</v>
      </c>
      <c r="AD123" s="2">
        <f t="shared" si="152"/>
        <v>0</v>
      </c>
      <c r="AE123" s="2">
        <f t="shared" si="152"/>
        <v>0</v>
      </c>
      <c r="AF123" s="2">
        <f t="shared" si="152"/>
        <v>0</v>
      </c>
      <c r="AG123" s="2">
        <f t="shared" ca="1" si="142"/>
        <v>0</v>
      </c>
      <c r="AH123" s="54">
        <f t="shared" ca="1" si="143"/>
        <v>0</v>
      </c>
    </row>
    <row r="124" spans="1:34" ht="16.5">
      <c r="A124" s="51" t="s">
        <v>151</v>
      </c>
      <c r="B124" s="13">
        <f t="shared" ref="B124:K124" si="153">SUM(B122,B123)</f>
        <v>100000</v>
      </c>
      <c r="C124" s="13">
        <f t="shared" si="153"/>
        <v>261580</v>
      </c>
      <c r="D124" s="13">
        <f t="shared" si="153"/>
        <v>1200000</v>
      </c>
      <c r="E124" s="13">
        <f t="shared" si="153"/>
        <v>-74430</v>
      </c>
      <c r="F124" s="13">
        <f t="shared" si="153"/>
        <v>0</v>
      </c>
      <c r="G124" s="13">
        <f t="shared" si="153"/>
        <v>586130</v>
      </c>
      <c r="H124" s="13">
        <f t="shared" si="153"/>
        <v>0</v>
      </c>
      <c r="I124" s="13">
        <f t="shared" si="153"/>
        <v>0</v>
      </c>
      <c r="J124" s="13">
        <f t="shared" si="153"/>
        <v>47491</v>
      </c>
      <c r="K124" s="13">
        <f t="shared" si="153"/>
        <v>0</v>
      </c>
      <c r="L124" s="13">
        <f t="shared" ref="L124:AG124" si="154">SUM(L122,L123)</f>
        <v>0</v>
      </c>
      <c r="M124" s="13">
        <f t="shared" si="154"/>
        <v>0</v>
      </c>
      <c r="N124" s="13">
        <f t="shared" ca="1" si="154"/>
        <v>2120771</v>
      </c>
      <c r="O124" s="13">
        <f t="shared" si="154"/>
        <v>212077.1</v>
      </c>
      <c r="P124" s="39">
        <f t="shared" si="151"/>
        <v>2.2786315397044617E-2</v>
      </c>
      <c r="Q124" s="13">
        <f t="shared" si="154"/>
        <v>261000</v>
      </c>
      <c r="R124" s="39">
        <f t="shared" si="139"/>
        <v>2.5268922816801376E-2</v>
      </c>
      <c r="S124" s="13">
        <f t="shared" si="140"/>
        <v>48922.899999999994</v>
      </c>
      <c r="T124" s="13"/>
      <c r="U124" s="13">
        <f t="shared" si="154"/>
        <v>261000</v>
      </c>
      <c r="V124" s="13">
        <f t="shared" si="154"/>
        <v>261000</v>
      </c>
      <c r="W124" s="13">
        <f t="shared" si="154"/>
        <v>261000</v>
      </c>
      <c r="X124" s="13">
        <f t="shared" si="154"/>
        <v>261000</v>
      </c>
      <c r="Y124" s="13">
        <f t="shared" si="154"/>
        <v>261000</v>
      </c>
      <c r="Z124" s="13">
        <f t="shared" si="154"/>
        <v>261000</v>
      </c>
      <c r="AA124" s="13">
        <f t="shared" si="154"/>
        <v>261000</v>
      </c>
      <c r="AB124" s="13">
        <f t="shared" si="154"/>
        <v>261000</v>
      </c>
      <c r="AC124" s="13">
        <f t="shared" si="154"/>
        <v>261000</v>
      </c>
      <c r="AD124" s="13">
        <f t="shared" si="154"/>
        <v>261000</v>
      </c>
      <c r="AE124" s="13">
        <f t="shared" si="154"/>
        <v>261000</v>
      </c>
      <c r="AF124" s="13">
        <f t="shared" si="154"/>
        <v>261000</v>
      </c>
      <c r="AG124" s="13">
        <f t="shared" ca="1" si="154"/>
        <v>3132000</v>
      </c>
      <c r="AH124" s="56">
        <f t="shared" ca="1" si="143"/>
        <v>2.3388177464472446E-2</v>
      </c>
    </row>
    <row r="125" spans="1:34" ht="16.5">
      <c r="A125" s="5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57"/>
      <c r="M125" s="57"/>
      <c r="N125" s="2"/>
      <c r="O125" s="5"/>
      <c r="P125" s="5"/>
      <c r="Q125" s="7"/>
      <c r="R125" s="7"/>
      <c r="S125" s="9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55"/>
    </row>
    <row r="126" spans="1:34" ht="16.5">
      <c r="A126" s="49" t="s">
        <v>152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57"/>
      <c r="M126" s="57"/>
      <c r="N126" s="2"/>
      <c r="O126" s="5"/>
      <c r="P126" s="5"/>
      <c r="Q126" s="7"/>
      <c r="R126" s="7"/>
      <c r="S126" s="9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55"/>
    </row>
    <row r="127" spans="1:34" ht="16.5">
      <c r="A127" s="50" t="s">
        <v>153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298764</v>
      </c>
      <c r="H127" s="2">
        <v>0</v>
      </c>
      <c r="I127" s="2">
        <v>471590</v>
      </c>
      <c r="J127" s="2">
        <v>0</v>
      </c>
      <c r="K127" s="2">
        <v>0</v>
      </c>
      <c r="L127" s="57">
        <v>0</v>
      </c>
      <c r="M127" s="57">
        <v>0</v>
      </c>
      <c r="N127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770354</v>
      </c>
      <c r="O127" s="10">
        <f t="shared" ref="O127" si="155">SUM(B127:K127)/10</f>
        <v>77035.399999999994</v>
      </c>
      <c r="P127" s="38">
        <f t="shared" ref="P127:P128" si="156">O127/($O$20+$O$25)</f>
        <v>8.2769564518634531E-3</v>
      </c>
      <c r="Q127" s="11">
        <f>Q53/12</f>
        <v>248863.69999999998</v>
      </c>
      <c r="R127" s="43">
        <f t="shared" ref="R127:R128" si="157">Q127/($Q$20+$Q$25)</f>
        <v>2.4093937268979355E-2</v>
      </c>
      <c r="S127" s="12">
        <f t="shared" ref="S127:S128" si="158">Q127-O127</f>
        <v>171828.3</v>
      </c>
      <c r="T127" s="2"/>
      <c r="U127" s="2">
        <f>Q127</f>
        <v>248863.69999999998</v>
      </c>
      <c r="V127" s="2">
        <f t="shared" ref="V127:AF127" si="159">U127</f>
        <v>248863.69999999998</v>
      </c>
      <c r="W127" s="2">
        <f t="shared" si="159"/>
        <v>248863.69999999998</v>
      </c>
      <c r="X127" s="2">
        <f t="shared" si="159"/>
        <v>248863.69999999998</v>
      </c>
      <c r="Y127" s="2">
        <f t="shared" si="159"/>
        <v>248863.69999999998</v>
      </c>
      <c r="Z127" s="2">
        <f t="shared" si="159"/>
        <v>248863.69999999998</v>
      </c>
      <c r="AA127" s="2">
        <f t="shared" si="159"/>
        <v>248863.69999999998</v>
      </c>
      <c r="AB127" s="2">
        <f t="shared" si="159"/>
        <v>248863.69999999998</v>
      </c>
      <c r="AC127" s="2">
        <f t="shared" si="159"/>
        <v>248863.69999999998</v>
      </c>
      <c r="AD127" s="2">
        <f t="shared" si="159"/>
        <v>248863.69999999998</v>
      </c>
      <c r="AE127" s="2">
        <f t="shared" si="159"/>
        <v>248863.69999999998</v>
      </c>
      <c r="AF127" s="2">
        <f t="shared" si="159"/>
        <v>248863.69999999998</v>
      </c>
      <c r="AG127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2986364.4000000004</v>
      </c>
      <c r="AH127" s="54">
        <f t="shared" ref="AH127:AH128" ca="1" si="160">AG127/($AG$20+$AG$25)</f>
        <v>2.230064513434955E-2</v>
      </c>
    </row>
    <row r="128" spans="1:34" ht="16.5">
      <c r="A128" s="51" t="s">
        <v>154</v>
      </c>
      <c r="B128" s="13">
        <f t="shared" ref="B128:K128" si="161">SUM(B127)</f>
        <v>0</v>
      </c>
      <c r="C128" s="13">
        <f t="shared" si="161"/>
        <v>0</v>
      </c>
      <c r="D128" s="13">
        <f t="shared" si="161"/>
        <v>0</v>
      </c>
      <c r="E128" s="13">
        <f t="shared" si="161"/>
        <v>0</v>
      </c>
      <c r="F128" s="13">
        <f t="shared" si="161"/>
        <v>0</v>
      </c>
      <c r="G128" s="13">
        <f t="shared" si="161"/>
        <v>298764</v>
      </c>
      <c r="H128" s="13">
        <f t="shared" si="161"/>
        <v>0</v>
      </c>
      <c r="I128" s="13">
        <f t="shared" si="161"/>
        <v>471590</v>
      </c>
      <c r="J128" s="13">
        <f t="shared" si="161"/>
        <v>0</v>
      </c>
      <c r="K128" s="13">
        <f t="shared" si="161"/>
        <v>0</v>
      </c>
      <c r="L128" s="13">
        <f t="shared" ref="L128:AG128" si="162">SUM(L127)</f>
        <v>0</v>
      </c>
      <c r="M128" s="13">
        <f t="shared" si="162"/>
        <v>0</v>
      </c>
      <c r="N128" s="13">
        <f t="shared" ca="1" si="162"/>
        <v>770354</v>
      </c>
      <c r="O128" s="13">
        <f t="shared" si="162"/>
        <v>77035.399999999994</v>
      </c>
      <c r="P128" s="39">
        <f t="shared" si="156"/>
        <v>8.2769564518634531E-3</v>
      </c>
      <c r="Q128" s="13">
        <f t="shared" si="162"/>
        <v>248863.69999999998</v>
      </c>
      <c r="R128" s="39">
        <f t="shared" si="157"/>
        <v>2.4093937268979355E-2</v>
      </c>
      <c r="S128" s="13">
        <f t="shared" si="158"/>
        <v>171828.3</v>
      </c>
      <c r="T128" s="13"/>
      <c r="U128" s="13">
        <f t="shared" si="162"/>
        <v>248863.69999999998</v>
      </c>
      <c r="V128" s="13">
        <f t="shared" si="162"/>
        <v>248863.69999999998</v>
      </c>
      <c r="W128" s="13">
        <f t="shared" si="162"/>
        <v>248863.69999999998</v>
      </c>
      <c r="X128" s="13">
        <f t="shared" si="162"/>
        <v>248863.69999999998</v>
      </c>
      <c r="Y128" s="13">
        <f t="shared" si="162"/>
        <v>248863.69999999998</v>
      </c>
      <c r="Z128" s="13">
        <f t="shared" si="162"/>
        <v>248863.69999999998</v>
      </c>
      <c r="AA128" s="13">
        <f t="shared" si="162"/>
        <v>248863.69999999998</v>
      </c>
      <c r="AB128" s="13">
        <f t="shared" si="162"/>
        <v>248863.69999999998</v>
      </c>
      <c r="AC128" s="13">
        <f t="shared" si="162"/>
        <v>248863.69999999998</v>
      </c>
      <c r="AD128" s="13">
        <f t="shared" si="162"/>
        <v>248863.69999999998</v>
      </c>
      <c r="AE128" s="13">
        <f t="shared" si="162"/>
        <v>248863.69999999998</v>
      </c>
      <c r="AF128" s="13">
        <f t="shared" si="162"/>
        <v>248863.69999999998</v>
      </c>
      <c r="AG128" s="13">
        <f t="shared" ca="1" si="162"/>
        <v>2986364.4000000004</v>
      </c>
      <c r="AH128" s="56">
        <f t="shared" ca="1" si="160"/>
        <v>2.230064513434955E-2</v>
      </c>
    </row>
    <row r="129" spans="1:34" ht="16.5">
      <c r="A129" s="5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57"/>
      <c r="M129" s="57"/>
      <c r="N129" s="2"/>
      <c r="O129" s="5"/>
      <c r="P129" s="5"/>
      <c r="Q129" s="7"/>
      <c r="R129" s="7"/>
      <c r="S129" s="9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55"/>
    </row>
    <row r="130" spans="1:34" ht="16.5">
      <c r="A130" s="49" t="s">
        <v>155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57"/>
      <c r="M130" s="57"/>
      <c r="N130" s="2"/>
      <c r="O130" s="5"/>
      <c r="P130" s="5"/>
      <c r="Q130" s="7"/>
      <c r="R130" s="7"/>
      <c r="S130" s="9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55"/>
    </row>
    <row r="131" spans="1:34" ht="16.5">
      <c r="A131" s="50" t="s">
        <v>156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57">
        <v>0</v>
      </c>
      <c r="M131" s="57">
        <v>0</v>
      </c>
      <c r="N131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131" s="10">
        <f t="shared" ref="O131" si="163">SUM(B131:K131)/10</f>
        <v>0</v>
      </c>
      <c r="P131" s="38">
        <f t="shared" ref="P131:P139" si="164">O131/($O$20+$O$25)</f>
        <v>0</v>
      </c>
      <c r="Q131" s="11">
        <v>0</v>
      </c>
      <c r="R131" s="43">
        <f t="shared" ref="R131:R132" si="165">Q131/($Q$20+$Q$25)</f>
        <v>0</v>
      </c>
      <c r="S131" s="12">
        <f t="shared" ref="S131:S132" si="166">Q131-O131</f>
        <v>0</v>
      </c>
      <c r="T131" s="2"/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AH131" s="54">
        <f t="shared" ref="AH131:AH132" ca="1" si="167">AG131/($AG$20+$AG$25)</f>
        <v>0</v>
      </c>
    </row>
    <row r="132" spans="1:34" ht="16.5">
      <c r="A132" s="51" t="s">
        <v>157</v>
      </c>
      <c r="B132" s="13">
        <f t="shared" ref="B132:K132" si="168">SUM(B131)</f>
        <v>0</v>
      </c>
      <c r="C132" s="13">
        <f t="shared" si="168"/>
        <v>0</v>
      </c>
      <c r="D132" s="13">
        <f t="shared" si="168"/>
        <v>0</v>
      </c>
      <c r="E132" s="13">
        <f t="shared" si="168"/>
        <v>0</v>
      </c>
      <c r="F132" s="13">
        <f t="shared" si="168"/>
        <v>0</v>
      </c>
      <c r="G132" s="13">
        <f t="shared" si="168"/>
        <v>0</v>
      </c>
      <c r="H132" s="13">
        <f t="shared" si="168"/>
        <v>0</v>
      </c>
      <c r="I132" s="13">
        <f t="shared" si="168"/>
        <v>0</v>
      </c>
      <c r="J132" s="13">
        <f t="shared" si="168"/>
        <v>0</v>
      </c>
      <c r="K132" s="13">
        <f t="shared" si="168"/>
        <v>0</v>
      </c>
      <c r="L132" s="13">
        <f t="shared" ref="L132:AG132" si="169">SUM(L131)</f>
        <v>0</v>
      </c>
      <c r="M132" s="13">
        <f t="shared" si="169"/>
        <v>0</v>
      </c>
      <c r="N132" s="13">
        <f t="shared" ca="1" si="169"/>
        <v>0</v>
      </c>
      <c r="O132" s="13">
        <f t="shared" si="169"/>
        <v>0</v>
      </c>
      <c r="P132" s="39">
        <f t="shared" si="164"/>
        <v>0</v>
      </c>
      <c r="Q132" s="13">
        <f t="shared" si="169"/>
        <v>0</v>
      </c>
      <c r="R132" s="39">
        <f t="shared" si="165"/>
        <v>0</v>
      </c>
      <c r="S132" s="13">
        <f t="shared" si="166"/>
        <v>0</v>
      </c>
      <c r="T132" s="13"/>
      <c r="U132" s="13">
        <f t="shared" si="169"/>
        <v>0</v>
      </c>
      <c r="V132" s="13">
        <f t="shared" si="169"/>
        <v>0</v>
      </c>
      <c r="W132" s="13">
        <f t="shared" si="169"/>
        <v>0</v>
      </c>
      <c r="X132" s="13">
        <f t="shared" si="169"/>
        <v>0</v>
      </c>
      <c r="Y132" s="13">
        <f t="shared" si="169"/>
        <v>0</v>
      </c>
      <c r="Z132" s="13">
        <f t="shared" si="169"/>
        <v>0</v>
      </c>
      <c r="AA132" s="13">
        <f t="shared" si="169"/>
        <v>0</v>
      </c>
      <c r="AB132" s="13">
        <f t="shared" si="169"/>
        <v>0</v>
      </c>
      <c r="AC132" s="13">
        <f t="shared" si="169"/>
        <v>0</v>
      </c>
      <c r="AD132" s="13">
        <f t="shared" si="169"/>
        <v>0</v>
      </c>
      <c r="AE132" s="13">
        <f t="shared" si="169"/>
        <v>0</v>
      </c>
      <c r="AF132" s="13">
        <f t="shared" si="169"/>
        <v>0</v>
      </c>
      <c r="AG132" s="13">
        <f t="shared" ca="1" si="169"/>
        <v>0</v>
      </c>
      <c r="AH132" s="56">
        <f t="shared" ca="1" si="167"/>
        <v>0</v>
      </c>
    </row>
    <row r="133" spans="1:34" ht="16.5">
      <c r="A133" s="5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57"/>
      <c r="M133" s="57"/>
      <c r="N133" s="2"/>
      <c r="O133" s="5"/>
      <c r="P133" s="5"/>
      <c r="Q133" s="7"/>
      <c r="R133" s="7"/>
      <c r="S133" s="9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55"/>
    </row>
    <row r="134" spans="1:34" ht="16.5">
      <c r="A134" s="51" t="s">
        <v>158</v>
      </c>
      <c r="B134" s="13">
        <f t="shared" ref="B134:Q134" si="170">+B53+B114+B124+B128+B132</f>
        <v>10707848</v>
      </c>
      <c r="C134" s="13">
        <f t="shared" si="170"/>
        <v>8714111</v>
      </c>
      <c r="D134" s="13">
        <f t="shared" si="170"/>
        <v>11008688</v>
      </c>
      <c r="E134" s="13">
        <f t="shared" si="170"/>
        <v>9471423</v>
      </c>
      <c r="F134" s="13">
        <f t="shared" si="170"/>
        <v>9007531</v>
      </c>
      <c r="G134" s="13">
        <f t="shared" si="170"/>
        <v>12522467</v>
      </c>
      <c r="H134" s="13">
        <f t="shared" si="170"/>
        <v>9031692</v>
      </c>
      <c r="I134" s="13">
        <f t="shared" si="170"/>
        <v>10173584</v>
      </c>
      <c r="J134" s="13">
        <f t="shared" si="170"/>
        <v>9564337</v>
      </c>
      <c r="K134" s="13">
        <f t="shared" si="170"/>
        <v>0</v>
      </c>
      <c r="L134" s="58">
        <f t="shared" si="170"/>
        <v>0</v>
      </c>
      <c r="M134" s="58">
        <f t="shared" si="170"/>
        <v>0</v>
      </c>
      <c r="N134" s="13">
        <f t="shared" ca="1" si="170"/>
        <v>90201681</v>
      </c>
      <c r="O134" s="13">
        <f t="shared" si="170"/>
        <v>9020168.0999999996</v>
      </c>
      <c r="P134" s="39">
        <f t="shared" si="164"/>
        <v>0.96915883544692327</v>
      </c>
      <c r="Q134" s="13">
        <f t="shared" si="170"/>
        <v>5279428.1000000006</v>
      </c>
      <c r="R134" s="39">
        <f>Q134/($Q$20+$Q$25)</f>
        <v>0.51113203515613925</v>
      </c>
      <c r="S134" s="13">
        <f>Q134-O134</f>
        <v>-3740739.9999999991</v>
      </c>
      <c r="T134" s="13"/>
      <c r="U134" s="13">
        <f t="shared" ref="U134:AG134" si="171">+U53+U114+U124+U128+U132</f>
        <v>6010118.7000000002</v>
      </c>
      <c r="V134" s="13">
        <f t="shared" si="171"/>
        <v>5122334.7</v>
      </c>
      <c r="W134" s="13">
        <f t="shared" si="171"/>
        <v>5122334.7</v>
      </c>
      <c r="X134" s="13">
        <f t="shared" si="171"/>
        <v>5172334.7</v>
      </c>
      <c r="Y134" s="13">
        <f t="shared" si="171"/>
        <v>5172334.7</v>
      </c>
      <c r="Z134" s="13">
        <f t="shared" si="171"/>
        <v>5172334.7</v>
      </c>
      <c r="AA134" s="13">
        <f t="shared" si="171"/>
        <v>5172334.7</v>
      </c>
      <c r="AB134" s="13">
        <f t="shared" si="171"/>
        <v>5172334.7</v>
      </c>
      <c r="AC134" s="13">
        <f t="shared" si="171"/>
        <v>5555484.7000000002</v>
      </c>
      <c r="AD134" s="13">
        <f t="shared" si="171"/>
        <v>5172334.7</v>
      </c>
      <c r="AE134" s="13">
        <f t="shared" si="171"/>
        <v>5122334.7</v>
      </c>
      <c r="AF134" s="13">
        <f t="shared" si="171"/>
        <v>5505484.7000000002</v>
      </c>
      <c r="AG134" s="13">
        <f t="shared" ca="1" si="171"/>
        <v>63472100.400000006</v>
      </c>
      <c r="AH134" s="56">
        <f ca="1">AG134/($AG$20+$AG$25)</f>
        <v>0.47397725038250726</v>
      </c>
    </row>
    <row r="135" spans="1:34" ht="16.5">
      <c r="A135" s="5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57"/>
      <c r="M135" s="57"/>
      <c r="N135" s="2"/>
      <c r="O135" s="5"/>
      <c r="P135" s="5"/>
      <c r="Q135" s="7"/>
      <c r="R135" s="7"/>
      <c r="S135" s="9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55"/>
    </row>
    <row r="136" spans="1:34" ht="16.5">
      <c r="A136" s="49" t="s">
        <v>159</v>
      </c>
      <c r="B136" s="3">
        <f t="shared" ref="B136:Q136" si="172">+B43-B134</f>
        <v>1246736</v>
      </c>
      <c r="C136" s="3">
        <f t="shared" si="172"/>
        <v>1502689</v>
      </c>
      <c r="D136" s="3">
        <f t="shared" si="172"/>
        <v>-791887</v>
      </c>
      <c r="E136" s="3">
        <f t="shared" si="172"/>
        <v>745377</v>
      </c>
      <c r="F136" s="3">
        <f t="shared" si="172"/>
        <v>1209269</v>
      </c>
      <c r="G136" s="3">
        <f t="shared" si="172"/>
        <v>-2305667</v>
      </c>
      <c r="H136" s="3">
        <f t="shared" si="172"/>
        <v>1185108</v>
      </c>
      <c r="I136" s="3">
        <f t="shared" si="172"/>
        <v>43216</v>
      </c>
      <c r="J136" s="3">
        <f t="shared" si="172"/>
        <v>1035613</v>
      </c>
      <c r="K136" s="3">
        <f t="shared" si="172"/>
        <v>0</v>
      </c>
      <c r="L136" s="47">
        <f t="shared" si="172"/>
        <v>0</v>
      </c>
      <c r="M136" s="47">
        <f t="shared" si="172"/>
        <v>0</v>
      </c>
      <c r="N136" s="3">
        <f t="shared" ca="1" si="172"/>
        <v>3870454</v>
      </c>
      <c r="O136" s="4">
        <f t="shared" si="172"/>
        <v>387045.40000000037</v>
      </c>
      <c r="P136" s="40">
        <f t="shared" si="164"/>
        <v>4.1585529778440489E-2</v>
      </c>
      <c r="Q136" s="6">
        <f t="shared" si="172"/>
        <v>5049464.8999999994</v>
      </c>
      <c r="R136" s="42">
        <f t="shared" ref="R136:R137" si="173">Q136/($Q$20+$Q$25)</f>
        <v>0.48886796484386075</v>
      </c>
      <c r="S136" s="8">
        <f t="shared" ref="S136:S137" si="174">Q136-O136</f>
        <v>4662419.4999999991</v>
      </c>
      <c r="T136" s="3"/>
      <c r="U136" s="3">
        <f t="shared" ref="U136:AG136" si="175">+U43-U134</f>
        <v>5761809.2999999998</v>
      </c>
      <c r="V136" s="3">
        <f t="shared" si="175"/>
        <v>5911809.2999999998</v>
      </c>
      <c r="W136" s="3">
        <f t="shared" si="175"/>
        <v>5911809.2999999998</v>
      </c>
      <c r="X136" s="3">
        <f t="shared" si="175"/>
        <v>5861809.2999999998</v>
      </c>
      <c r="Y136" s="3">
        <f t="shared" si="175"/>
        <v>5861809.2999999998</v>
      </c>
      <c r="Z136" s="3">
        <f t="shared" si="175"/>
        <v>5861809.2999999998</v>
      </c>
      <c r="AA136" s="3">
        <f t="shared" si="175"/>
        <v>5861809.2999999998</v>
      </c>
      <c r="AB136" s="3">
        <f t="shared" si="175"/>
        <v>5861809.2999999998</v>
      </c>
      <c r="AC136" s="3">
        <f t="shared" si="175"/>
        <v>5861809.2999999998</v>
      </c>
      <c r="AD136" s="3">
        <f t="shared" si="175"/>
        <v>5861809.2999999998</v>
      </c>
      <c r="AE136" s="3">
        <f t="shared" si="175"/>
        <v>5911809.2999999998</v>
      </c>
      <c r="AF136" s="3">
        <f t="shared" si="175"/>
        <v>5911809.2999999998</v>
      </c>
      <c r="AG136" s="3">
        <f t="shared" ca="1" si="175"/>
        <v>70441711.599999994</v>
      </c>
      <c r="AH136" s="54">
        <f t="shared" ref="AH136:AH137" ca="1" si="176">AG136/($AG$20+$AG$25)</f>
        <v>0.52602274961749274</v>
      </c>
    </row>
    <row r="137" spans="1:34" ht="16.5">
      <c r="A137" s="49" t="s">
        <v>160</v>
      </c>
      <c r="B137" s="3">
        <f t="shared" ref="B137:Q137" si="177">+B14+B136</f>
        <v>3871709</v>
      </c>
      <c r="C137" s="3">
        <f t="shared" si="177"/>
        <v>5374398</v>
      </c>
      <c r="D137" s="3">
        <f t="shared" si="177"/>
        <v>4582511</v>
      </c>
      <c r="E137" s="3">
        <f t="shared" si="177"/>
        <v>5327888</v>
      </c>
      <c r="F137" s="3">
        <f t="shared" si="177"/>
        <v>6537157</v>
      </c>
      <c r="G137" s="3">
        <f t="shared" si="177"/>
        <v>4231490</v>
      </c>
      <c r="H137" s="3">
        <f t="shared" si="177"/>
        <v>5416598</v>
      </c>
      <c r="I137" s="3">
        <f t="shared" si="177"/>
        <v>5459814</v>
      </c>
      <c r="J137" s="3">
        <f t="shared" si="177"/>
        <v>6495427</v>
      </c>
      <c r="K137" s="3">
        <f t="shared" si="177"/>
        <v>0</v>
      </c>
      <c r="L137" s="47">
        <f t="shared" si="177"/>
        <v>0</v>
      </c>
      <c r="M137" s="47">
        <f t="shared" si="177"/>
        <v>0</v>
      </c>
      <c r="N137" s="3">
        <f t="shared" ca="1" si="177"/>
        <v>6495427</v>
      </c>
      <c r="O137" s="4">
        <f t="shared" si="177"/>
        <v>3012018.4000000004</v>
      </c>
      <c r="P137" s="40">
        <f t="shared" si="164"/>
        <v>0.32362193392922528</v>
      </c>
      <c r="Q137" s="6">
        <f t="shared" si="177"/>
        <v>5049464.8999999994</v>
      </c>
      <c r="R137" s="42">
        <f t="shared" si="173"/>
        <v>0.48886796484386075</v>
      </c>
      <c r="S137" s="8">
        <f t="shared" si="174"/>
        <v>2037446.4999999991</v>
      </c>
      <c r="T137" s="3"/>
      <c r="U137" s="3">
        <f t="shared" ref="U137:AG137" si="178">+U14+U136</f>
        <v>5761809.2999999998</v>
      </c>
      <c r="V137" s="3">
        <f t="shared" si="178"/>
        <v>11673618.6</v>
      </c>
      <c r="W137" s="3">
        <f t="shared" si="178"/>
        <v>17585427.899999999</v>
      </c>
      <c r="X137" s="3">
        <f t="shared" si="178"/>
        <v>23447237.199999999</v>
      </c>
      <c r="Y137" s="3">
        <f t="shared" si="178"/>
        <v>29309046.5</v>
      </c>
      <c r="Z137" s="3">
        <f t="shared" si="178"/>
        <v>35170855.799999997</v>
      </c>
      <c r="AA137" s="3">
        <f t="shared" si="178"/>
        <v>41032665.099999994</v>
      </c>
      <c r="AB137" s="3">
        <f t="shared" si="178"/>
        <v>46894474.399999991</v>
      </c>
      <c r="AC137" s="3">
        <f t="shared" si="178"/>
        <v>52756283.699999988</v>
      </c>
      <c r="AD137" s="3">
        <f t="shared" si="178"/>
        <v>58618092.999999985</v>
      </c>
      <c r="AE137" s="3">
        <f t="shared" si="178"/>
        <v>64529902.299999982</v>
      </c>
      <c r="AF137" s="3">
        <f t="shared" si="178"/>
        <v>70441711.599999979</v>
      </c>
      <c r="AG137" s="3">
        <f t="shared" ca="1" si="178"/>
        <v>457221125.39999986</v>
      </c>
      <c r="AH137" s="54">
        <f t="shared" ca="1" si="176"/>
        <v>3.4142940042659666</v>
      </c>
    </row>
    <row r="138" spans="1:34" ht="16.5">
      <c r="A138" s="49" t="s">
        <v>161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57"/>
      <c r="M138" s="57"/>
      <c r="N138" s="2"/>
      <c r="O138" s="5"/>
      <c r="P138" s="41"/>
      <c r="Q138" s="7"/>
      <c r="R138" s="44"/>
      <c r="S138" s="9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55"/>
    </row>
    <row r="139" spans="1:34" ht="16.5">
      <c r="A139" s="49" t="s">
        <v>162</v>
      </c>
      <c r="B139" s="3">
        <f t="shared" ref="B139:Q139" si="179">+B137+B138</f>
        <v>3871709</v>
      </c>
      <c r="C139" s="3">
        <f t="shared" si="179"/>
        <v>5374398</v>
      </c>
      <c r="D139" s="3">
        <f t="shared" si="179"/>
        <v>4582511</v>
      </c>
      <c r="E139" s="3">
        <f t="shared" si="179"/>
        <v>5327888</v>
      </c>
      <c r="F139" s="3">
        <f t="shared" si="179"/>
        <v>6537157</v>
      </c>
      <c r="G139" s="3">
        <f t="shared" si="179"/>
        <v>4231490</v>
      </c>
      <c r="H139" s="3">
        <f t="shared" si="179"/>
        <v>5416598</v>
      </c>
      <c r="I139" s="3">
        <f t="shared" si="179"/>
        <v>5459814</v>
      </c>
      <c r="J139" s="3">
        <f t="shared" si="179"/>
        <v>6495427</v>
      </c>
      <c r="K139" s="6">
        <f t="shared" si="179"/>
        <v>0</v>
      </c>
      <c r="L139" s="47">
        <f t="shared" si="179"/>
        <v>0</v>
      </c>
      <c r="M139" s="47">
        <f t="shared" si="179"/>
        <v>0</v>
      </c>
      <c r="N139" s="3">
        <f t="shared" ca="1" si="179"/>
        <v>6495427</v>
      </c>
      <c r="O139" s="4">
        <f t="shared" si="179"/>
        <v>3012018.4000000004</v>
      </c>
      <c r="P139" s="40">
        <f t="shared" si="164"/>
        <v>0.32362193392922528</v>
      </c>
      <c r="Q139" s="6">
        <f t="shared" si="179"/>
        <v>5049464.8999999994</v>
      </c>
      <c r="R139" s="42">
        <f>Q139/($Q$20+$Q$25)</f>
        <v>0.48886796484386075</v>
      </c>
      <c r="S139" s="8">
        <f>Q139-O139</f>
        <v>2037446.4999999991</v>
      </c>
      <c r="T139" s="3"/>
      <c r="U139" s="3">
        <f t="shared" ref="U139:AG139" si="180">+U137+U138</f>
        <v>5761809.2999999998</v>
      </c>
      <c r="V139" s="3">
        <f t="shared" si="180"/>
        <v>11673618.6</v>
      </c>
      <c r="W139" s="3">
        <f t="shared" si="180"/>
        <v>17585427.899999999</v>
      </c>
      <c r="X139" s="3">
        <f t="shared" si="180"/>
        <v>23447237.199999999</v>
      </c>
      <c r="Y139" s="3">
        <f t="shared" si="180"/>
        <v>29309046.5</v>
      </c>
      <c r="Z139" s="3">
        <f t="shared" si="180"/>
        <v>35170855.799999997</v>
      </c>
      <c r="AA139" s="3">
        <f t="shared" si="180"/>
        <v>41032665.099999994</v>
      </c>
      <c r="AB139" s="3">
        <f t="shared" si="180"/>
        <v>46894474.399999991</v>
      </c>
      <c r="AC139" s="3">
        <f t="shared" si="180"/>
        <v>52756283.699999988</v>
      </c>
      <c r="AD139" s="3">
        <f t="shared" si="180"/>
        <v>58618092.999999985</v>
      </c>
      <c r="AE139" s="3">
        <f t="shared" si="180"/>
        <v>64529902.299999982</v>
      </c>
      <c r="AF139" s="3">
        <f t="shared" si="180"/>
        <v>70441711.599999979</v>
      </c>
      <c r="AG139" s="3">
        <f t="shared" ca="1" si="180"/>
        <v>457221125.39999986</v>
      </c>
      <c r="AH139" s="54">
        <f ca="1">AG139/($AG$20+$AG$25)</f>
        <v>3.4142940042659666</v>
      </c>
    </row>
  </sheetData>
  <mergeCells count="32">
    <mergeCell ref="B2:E3"/>
    <mergeCell ref="B4:E5"/>
    <mergeCell ref="H7:J7"/>
    <mergeCell ref="AD12:AD13"/>
    <mergeCell ref="AE12:AE13"/>
    <mergeCell ref="W12:W13"/>
    <mergeCell ref="H12:H13"/>
    <mergeCell ref="I12:I13"/>
    <mergeCell ref="J12:J13"/>
    <mergeCell ref="K12:K13"/>
    <mergeCell ref="U12:U13"/>
    <mergeCell ref="V12:V13"/>
    <mergeCell ref="F12:F13"/>
    <mergeCell ref="G12:G13"/>
    <mergeCell ref="L12:L13"/>
    <mergeCell ref="M12:M13"/>
    <mergeCell ref="AF12:AF13"/>
    <mergeCell ref="AG12:AG13"/>
    <mergeCell ref="X12:X13"/>
    <mergeCell ref="Y12:Y13"/>
    <mergeCell ref="Z12:Z13"/>
    <mergeCell ref="AA12:AA13"/>
    <mergeCell ref="AB12:AB13"/>
    <mergeCell ref="AC12:AC13"/>
    <mergeCell ref="N12:N13"/>
    <mergeCell ref="S12:S13"/>
    <mergeCell ref="T12:T13"/>
    <mergeCell ref="A12:A13"/>
    <mergeCell ref="B12:B13"/>
    <mergeCell ref="C12:C13"/>
    <mergeCell ref="D12:D13"/>
    <mergeCell ref="E12:E1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R139"/>
  <sheetViews>
    <sheetView tabSelected="1" topLeftCell="A13" zoomScale="113" zoomScaleNormal="75" workbookViewId="0">
      <pane xSplit="1" topLeftCell="B1" activePane="topRight" state="frozen"/>
      <selection pane="topRight" activeCell="A2" sqref="A2"/>
    </sheetView>
  </sheetViews>
  <sheetFormatPr defaultColWidth="11.42578125" defaultRowHeight="15"/>
  <cols>
    <col min="1" max="1" width="51.42578125" customWidth="1"/>
    <col min="2" max="2" width="12.42578125" customWidth="1"/>
    <col min="3" max="3" width="13.7109375" customWidth="1"/>
    <col min="4" max="4" width="12.42578125" customWidth="1"/>
    <col min="5" max="5" width="13.140625" customWidth="1"/>
    <col min="6" max="6" width="12.7109375" customWidth="1"/>
    <col min="7" max="7" width="15.42578125" customWidth="1"/>
    <col min="8" max="13" width="11.42578125" bestFit="1" customWidth="1"/>
    <col min="14" max="14" width="12.42578125" bestFit="1" customWidth="1"/>
    <col min="15" max="15" width="14.42578125" customWidth="1"/>
    <col min="16" max="16" width="9" customWidth="1"/>
    <col min="17" max="17" width="14.42578125" customWidth="1"/>
    <col min="18" max="18" width="8.42578125" customWidth="1"/>
    <col min="19" max="19" width="14.42578125" customWidth="1"/>
    <col min="20" max="20" width="26.140625" customWidth="1"/>
    <col min="21" max="32" width="11.42578125" bestFit="1" customWidth="1"/>
    <col min="33" max="33" width="12.42578125" bestFit="1" customWidth="1"/>
    <col min="34" max="34" width="8.42578125" customWidth="1"/>
  </cols>
  <sheetData>
    <row r="2" spans="1:70">
      <c r="A2" s="70" t="s">
        <v>0</v>
      </c>
      <c r="B2" s="80" t="s">
        <v>1</v>
      </c>
      <c r="C2" s="80"/>
      <c r="D2" s="80"/>
      <c r="E2" s="80"/>
      <c r="F2" s="67" t="s">
        <v>2</v>
      </c>
      <c r="G2" s="67" t="s">
        <v>3</v>
      </c>
    </row>
    <row r="3" spans="1:70">
      <c r="A3" s="73" t="s">
        <v>4</v>
      </c>
      <c r="B3" s="80"/>
      <c r="C3" s="80"/>
      <c r="D3" s="80"/>
      <c r="E3" s="80"/>
      <c r="F3" s="68" t="s">
        <v>5</v>
      </c>
      <c r="G3" s="68" t="s">
        <v>163</v>
      </c>
    </row>
    <row r="4" spans="1:70">
      <c r="A4" s="71"/>
      <c r="B4" s="81" t="s">
        <v>7</v>
      </c>
      <c r="C4" s="81"/>
      <c r="D4" s="81"/>
      <c r="E4" s="81"/>
      <c r="F4" s="68" t="s">
        <v>8</v>
      </c>
      <c r="G4" s="69">
        <v>0</v>
      </c>
    </row>
    <row r="5" spans="1:70">
      <c r="A5" s="72"/>
      <c r="B5" s="81"/>
      <c r="C5" s="81"/>
      <c r="D5" s="81"/>
      <c r="E5" s="81"/>
      <c r="F5" s="68" t="s">
        <v>9</v>
      </c>
      <c r="G5" s="68" t="s">
        <v>10</v>
      </c>
    </row>
    <row r="6" spans="1:70" ht="29.1" customHeight="1"/>
    <row r="7" spans="1:70" ht="30.95" customHeight="1">
      <c r="A7" s="15" t="s">
        <v>164</v>
      </c>
      <c r="B7" s="18" t="s">
        <v>12</v>
      </c>
      <c r="C7" s="16"/>
      <c r="D7" s="20" t="s">
        <v>13</v>
      </c>
      <c r="E7" s="16"/>
      <c r="F7" s="25" t="s">
        <v>14</v>
      </c>
      <c r="G7" s="16"/>
      <c r="H7" s="82" t="s">
        <v>16</v>
      </c>
      <c r="I7" s="83"/>
      <c r="J7" s="83"/>
    </row>
    <row r="8" spans="1:70" ht="20.100000000000001" customHeight="1">
      <c r="B8" s="19" t="s">
        <v>17</v>
      </c>
      <c r="C8" s="16">
        <v>0</v>
      </c>
      <c r="D8" s="21" t="s">
        <v>18</v>
      </c>
      <c r="E8" s="16">
        <v>0</v>
      </c>
      <c r="F8" s="22" t="s">
        <v>19</v>
      </c>
      <c r="G8" s="17"/>
    </row>
    <row r="9" spans="1:70" ht="23.25">
      <c r="A9" s="1"/>
      <c r="B9" s="19" t="s">
        <v>21</v>
      </c>
      <c r="C9" s="63">
        <v>0</v>
      </c>
      <c r="D9" s="21" t="s">
        <v>22</v>
      </c>
      <c r="E9" s="63">
        <f>C9*C8</f>
        <v>0</v>
      </c>
      <c r="F9" s="22" t="s">
        <v>23</v>
      </c>
      <c r="G9" s="63">
        <f>E9*12</f>
        <v>0</v>
      </c>
      <c r="O9" s="1"/>
      <c r="P9" s="1"/>
      <c r="Q9" s="1"/>
      <c r="R9" s="1"/>
      <c r="S9" s="1"/>
      <c r="T9" s="1"/>
    </row>
    <row r="10" spans="1:70" ht="33">
      <c r="A10" s="1"/>
      <c r="B10" s="45" t="s">
        <v>24</v>
      </c>
      <c r="C10" s="46">
        <v>0</v>
      </c>
      <c r="D10" s="23" t="s">
        <v>25</v>
      </c>
      <c r="E10" s="63">
        <f>C9*E8</f>
        <v>0</v>
      </c>
      <c r="F10" s="24" t="s">
        <v>26</v>
      </c>
      <c r="G10" s="63">
        <f>E10*12</f>
        <v>0</v>
      </c>
      <c r="O10" s="1"/>
      <c r="P10" s="1"/>
      <c r="Q10" s="1"/>
      <c r="R10" s="1"/>
      <c r="S10" s="1"/>
      <c r="T10" s="1"/>
    </row>
    <row r="11" spans="1:70" ht="23.25">
      <c r="A11" s="1"/>
      <c r="B11" s="32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  <c r="O11" s="1"/>
      <c r="P11" s="1"/>
      <c r="Q11" s="1"/>
      <c r="R11" s="1"/>
      <c r="S11" s="1"/>
      <c r="T11" s="1"/>
      <c r="U11" s="32" t="s">
        <v>28</v>
      </c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6"/>
      <c r="AG11" s="37"/>
    </row>
    <row r="12" spans="1:70" ht="31.5">
      <c r="A12" s="74" t="s">
        <v>29</v>
      </c>
      <c r="B12" s="74" t="s">
        <v>166</v>
      </c>
      <c r="C12" s="74" t="s">
        <v>167</v>
      </c>
      <c r="D12" s="74" t="s">
        <v>32</v>
      </c>
      <c r="E12" s="74" t="s">
        <v>33</v>
      </c>
      <c r="F12" s="74" t="s">
        <v>34</v>
      </c>
      <c r="G12" s="74" t="s">
        <v>35</v>
      </c>
      <c r="H12" s="74" t="s">
        <v>36</v>
      </c>
      <c r="I12" s="74" t="s">
        <v>37</v>
      </c>
      <c r="J12" s="74" t="s">
        <v>38</v>
      </c>
      <c r="K12" s="74" t="s">
        <v>39</v>
      </c>
      <c r="L12" s="74" t="s">
        <v>40</v>
      </c>
      <c r="M12" s="74" t="s">
        <v>41</v>
      </c>
      <c r="N12" s="74" t="s">
        <v>42</v>
      </c>
      <c r="O12" s="26" t="s">
        <v>168</v>
      </c>
      <c r="P12" s="26" t="s">
        <v>44</v>
      </c>
      <c r="Q12" s="27" t="s">
        <v>45</v>
      </c>
      <c r="R12" s="27" t="s">
        <v>44</v>
      </c>
      <c r="S12" s="74" t="s">
        <v>46</v>
      </c>
      <c r="T12" s="74" t="s">
        <v>169</v>
      </c>
      <c r="U12" s="79" t="s">
        <v>30</v>
      </c>
      <c r="V12" s="79" t="s">
        <v>31</v>
      </c>
      <c r="W12" s="79" t="s">
        <v>32</v>
      </c>
      <c r="X12" s="79" t="s">
        <v>33</v>
      </c>
      <c r="Y12" s="79" t="s">
        <v>34</v>
      </c>
      <c r="Z12" s="79" t="s">
        <v>35</v>
      </c>
      <c r="AA12" s="79" t="s">
        <v>36</v>
      </c>
      <c r="AB12" s="79" t="s">
        <v>37</v>
      </c>
      <c r="AC12" s="79" t="s">
        <v>38</v>
      </c>
      <c r="AD12" s="79" t="s">
        <v>39</v>
      </c>
      <c r="AE12" s="79" t="s">
        <v>40</v>
      </c>
      <c r="AF12" s="79" t="s">
        <v>41</v>
      </c>
      <c r="AG12" s="79" t="s">
        <v>42</v>
      </c>
      <c r="AH12" s="30" t="s">
        <v>44</v>
      </c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</row>
    <row r="13" spans="1:70" ht="31.5">
      <c r="A13" s="78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28">
        <v>2022</v>
      </c>
      <c r="P13" s="28" t="s">
        <v>48</v>
      </c>
      <c r="Q13" s="29">
        <v>2023</v>
      </c>
      <c r="R13" s="29" t="s">
        <v>48</v>
      </c>
      <c r="S13" s="86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31" t="s">
        <v>48</v>
      </c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</row>
    <row r="14" spans="1:70" ht="16.5">
      <c r="A14" s="48" t="s">
        <v>49</v>
      </c>
      <c r="B14" s="3">
        <v>0</v>
      </c>
      <c r="C14" s="3">
        <f t="shared" ref="C14" si="0">+B137</f>
        <v>0</v>
      </c>
      <c r="D14" s="3">
        <f t="shared" ref="D14" si="1">+C137</f>
        <v>0</v>
      </c>
      <c r="E14" s="3">
        <f t="shared" ref="E14" si="2">+D137</f>
        <v>0</v>
      </c>
      <c r="F14" s="3">
        <f t="shared" ref="F14" si="3">+E137</f>
        <v>0</v>
      </c>
      <c r="G14" s="3">
        <f t="shared" ref="G14" si="4">+F137</f>
        <v>0</v>
      </c>
      <c r="H14" s="3">
        <f t="shared" ref="H14" si="5">+G137</f>
        <v>0</v>
      </c>
      <c r="I14" s="3">
        <f t="shared" ref="I14" si="6">+H137</f>
        <v>0</v>
      </c>
      <c r="J14" s="3">
        <f t="shared" ref="J14" si="7">+I137</f>
        <v>0</v>
      </c>
      <c r="K14" s="3">
        <f t="shared" ref="K14" si="8">+J137</f>
        <v>0</v>
      </c>
      <c r="L14" s="47">
        <f t="shared" ref="L14" si="9">+K137</f>
        <v>0</v>
      </c>
      <c r="M14" s="47">
        <f t="shared" ref="M14" si="10">+L137</f>
        <v>0</v>
      </c>
      <c r="N14" s="3">
        <f>B14</f>
        <v>0</v>
      </c>
      <c r="O14" s="4">
        <f>B14</f>
        <v>0</v>
      </c>
      <c r="P14" s="40" t="e">
        <f>O14/($O$20+$O$25)</f>
        <v>#DIV/0!</v>
      </c>
      <c r="Q14" s="6">
        <v>0</v>
      </c>
      <c r="R14" s="42" t="e">
        <f>Q14/($Q$20+$Q$25)</f>
        <v>#DIV/0!</v>
      </c>
      <c r="S14" s="8">
        <f>Q14-O14</f>
        <v>0</v>
      </c>
      <c r="T14" s="3"/>
      <c r="U14" s="6">
        <v>0</v>
      </c>
      <c r="V14" s="3">
        <f t="shared" ref="V14:AF14" si="11">+U137</f>
        <v>0</v>
      </c>
      <c r="W14" s="3">
        <f t="shared" si="11"/>
        <v>0</v>
      </c>
      <c r="X14" s="3">
        <f t="shared" si="11"/>
        <v>0</v>
      </c>
      <c r="Y14" s="3">
        <f t="shared" si="11"/>
        <v>0</v>
      </c>
      <c r="Z14" s="3">
        <f t="shared" si="11"/>
        <v>0</v>
      </c>
      <c r="AA14" s="3">
        <f t="shared" si="11"/>
        <v>0</v>
      </c>
      <c r="AB14" s="3">
        <f t="shared" si="11"/>
        <v>0</v>
      </c>
      <c r="AC14" s="3">
        <f t="shared" si="11"/>
        <v>0</v>
      </c>
      <c r="AD14" s="3">
        <f t="shared" si="11"/>
        <v>0</v>
      </c>
      <c r="AE14" s="3">
        <f t="shared" si="11"/>
        <v>0</v>
      </c>
      <c r="AF14" s="3">
        <f t="shared" si="11"/>
        <v>0</v>
      </c>
      <c r="AG14" s="3">
        <f>SUM(U14:AF14)</f>
        <v>0</v>
      </c>
      <c r="AH14" s="54" t="e">
        <f>AG14/($AG$20+$AG$25)</f>
        <v>#DIV/0!</v>
      </c>
    </row>
    <row r="15" spans="1:70" ht="15.75">
      <c r="A15" s="64" t="s">
        <v>170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57"/>
      <c r="M15" s="57"/>
      <c r="N15" s="2"/>
      <c r="O15" s="5"/>
      <c r="P15" s="5"/>
      <c r="Q15" s="7"/>
      <c r="R15" s="7"/>
      <c r="S15" s="9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55"/>
    </row>
    <row r="16" spans="1:70" ht="16.5">
      <c r="A16" s="49" t="s">
        <v>50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57"/>
      <c r="M16" s="57"/>
      <c r="N16" s="2"/>
      <c r="O16" s="5"/>
      <c r="P16" s="5"/>
      <c r="Q16" s="7"/>
      <c r="R16" s="7"/>
      <c r="S16" s="9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55"/>
    </row>
    <row r="17" spans="1:34" ht="16.5">
      <c r="A17" s="50" t="s">
        <v>51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57">
        <v>0</v>
      </c>
      <c r="M17" s="57">
        <v>0</v>
      </c>
      <c r="N17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17" s="10">
        <f>SUM(B17:K17)/10</f>
        <v>0</v>
      </c>
      <c r="P17" s="38" t="e">
        <f>O17/($O$20+$O$25)</f>
        <v>#DIV/0!</v>
      </c>
      <c r="Q17" s="11">
        <f>E9</f>
        <v>0</v>
      </c>
      <c r="R17" s="43" t="e">
        <f t="shared" ref="R17:R20" si="12">Q17/($Q$20+$Q$25)</f>
        <v>#DIV/0!</v>
      </c>
      <c r="S17" s="12">
        <f t="shared" ref="S17:S20" si="13">Q17-O17</f>
        <v>0</v>
      </c>
      <c r="T17" s="2"/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3">
        <f t="shared" ref="AG17:AG19" si="14">SUM(U17:AF17)</f>
        <v>0</v>
      </c>
      <c r="AH17" s="54" t="e">
        <f t="shared" ref="AH17:AH20" si="15">AG17/($AG$20+$AG$25)</f>
        <v>#DIV/0!</v>
      </c>
    </row>
    <row r="18" spans="1:34" ht="16.5">
      <c r="A18" s="50" t="s">
        <v>52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57">
        <v>0</v>
      </c>
      <c r="M18" s="57">
        <v>0</v>
      </c>
      <c r="N18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18" s="10">
        <f t="shared" ref="O18:O19" si="16">SUM(B18:K18)/10</f>
        <v>0</v>
      </c>
      <c r="P18" s="38" t="e">
        <f t="shared" ref="P18:P20" si="17">O18/($O$20+$O$25)</f>
        <v>#DIV/0!</v>
      </c>
      <c r="Q18" s="11">
        <v>0</v>
      </c>
      <c r="R18" s="43" t="e">
        <f t="shared" si="12"/>
        <v>#DIV/0!</v>
      </c>
      <c r="S18" s="12">
        <f t="shared" si="13"/>
        <v>0</v>
      </c>
      <c r="T18" s="2"/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3">
        <f t="shared" si="14"/>
        <v>0</v>
      </c>
      <c r="AH18" s="54" t="e">
        <f t="shared" si="15"/>
        <v>#DIV/0!</v>
      </c>
    </row>
    <row r="19" spans="1:34" ht="16.5">
      <c r="A19" s="50" t="s">
        <v>53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57">
        <v>0</v>
      </c>
      <c r="M19" s="57">
        <v>0</v>
      </c>
      <c r="N19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19" s="10">
        <f t="shared" si="16"/>
        <v>0</v>
      </c>
      <c r="P19" s="38" t="e">
        <f t="shared" si="17"/>
        <v>#DIV/0!</v>
      </c>
      <c r="Q19" s="11">
        <f>E10</f>
        <v>0</v>
      </c>
      <c r="R19" s="43" t="e">
        <f>Q19/($Q$20+$Q$25)</f>
        <v>#DIV/0!</v>
      </c>
      <c r="S19" s="12">
        <f t="shared" si="13"/>
        <v>0</v>
      </c>
      <c r="T19" s="2"/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3">
        <f t="shared" si="14"/>
        <v>0</v>
      </c>
      <c r="AH19" s="54" t="e">
        <f t="shared" si="15"/>
        <v>#DIV/0!</v>
      </c>
    </row>
    <row r="20" spans="1:34" ht="16.5">
      <c r="A20" s="51" t="s">
        <v>55</v>
      </c>
      <c r="B20" s="13">
        <f t="shared" ref="B20:O20" si="18">SUM(B17:B19)</f>
        <v>0</v>
      </c>
      <c r="C20" s="13">
        <f t="shared" si="18"/>
        <v>0</v>
      </c>
      <c r="D20" s="13">
        <f t="shared" si="18"/>
        <v>0</v>
      </c>
      <c r="E20" s="13">
        <f t="shared" si="18"/>
        <v>0</v>
      </c>
      <c r="F20" s="13">
        <f t="shared" si="18"/>
        <v>0</v>
      </c>
      <c r="G20" s="13">
        <f t="shared" si="18"/>
        <v>0</v>
      </c>
      <c r="H20" s="13">
        <f t="shared" si="18"/>
        <v>0</v>
      </c>
      <c r="I20" s="13">
        <f t="shared" si="18"/>
        <v>0</v>
      </c>
      <c r="J20" s="13">
        <f t="shared" si="18"/>
        <v>0</v>
      </c>
      <c r="K20" s="13">
        <f t="shared" si="18"/>
        <v>0</v>
      </c>
      <c r="L20" s="13">
        <f t="shared" si="18"/>
        <v>0</v>
      </c>
      <c r="M20" s="13">
        <f t="shared" si="18"/>
        <v>0</v>
      </c>
      <c r="N20" s="13">
        <f t="shared" ca="1" si="18"/>
        <v>0</v>
      </c>
      <c r="O20" s="13">
        <f t="shared" si="18"/>
        <v>0</v>
      </c>
      <c r="P20" s="39" t="e">
        <f t="shared" si="17"/>
        <v>#DIV/0!</v>
      </c>
      <c r="Q20" s="13">
        <f t="shared" ref="Q20" si="19">SUM(Q17:Q19)</f>
        <v>0</v>
      </c>
      <c r="R20" s="39" t="e">
        <f t="shared" si="12"/>
        <v>#DIV/0!</v>
      </c>
      <c r="S20" s="13">
        <f t="shared" si="13"/>
        <v>0</v>
      </c>
      <c r="T20" s="13"/>
      <c r="U20" s="13">
        <f t="shared" ref="U20:AG20" si="20">SUM(U17:U19)</f>
        <v>0</v>
      </c>
      <c r="V20" s="13">
        <f t="shared" ref="V20:AD20" si="21">SUM(V17:V19)</f>
        <v>0</v>
      </c>
      <c r="W20" s="13">
        <f t="shared" si="21"/>
        <v>0</v>
      </c>
      <c r="X20" s="13">
        <f t="shared" si="21"/>
        <v>0</v>
      </c>
      <c r="Y20" s="13">
        <f t="shared" si="21"/>
        <v>0</v>
      </c>
      <c r="Z20" s="13">
        <f t="shared" si="21"/>
        <v>0</v>
      </c>
      <c r="AA20" s="13">
        <f t="shared" si="21"/>
        <v>0</v>
      </c>
      <c r="AB20" s="13">
        <f t="shared" si="21"/>
        <v>0</v>
      </c>
      <c r="AC20" s="13">
        <f t="shared" si="21"/>
        <v>0</v>
      </c>
      <c r="AD20" s="13">
        <f t="shared" si="21"/>
        <v>0</v>
      </c>
      <c r="AE20" s="13">
        <f t="shared" si="20"/>
        <v>0</v>
      </c>
      <c r="AF20" s="13">
        <f t="shared" si="20"/>
        <v>0</v>
      </c>
      <c r="AG20" s="13">
        <f t="shared" si="20"/>
        <v>0</v>
      </c>
      <c r="AH20" s="56" t="e">
        <f t="shared" si="15"/>
        <v>#DIV/0!</v>
      </c>
    </row>
    <row r="21" spans="1:34" ht="16.5">
      <c r="A21" s="52"/>
      <c r="B21" s="2"/>
      <c r="C21" s="2"/>
      <c r="D21" s="2"/>
      <c r="E21" s="2"/>
      <c r="F21" s="2"/>
      <c r="G21" s="2"/>
      <c r="H21" s="2"/>
      <c r="I21" s="2"/>
      <c r="J21" s="2"/>
      <c r="K21" s="2"/>
      <c r="L21" s="57"/>
      <c r="M21" s="57"/>
      <c r="N21" s="2"/>
      <c r="O21" s="5"/>
      <c r="P21" s="5"/>
      <c r="Q21" s="7"/>
      <c r="R21" s="7"/>
      <c r="S21" s="9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55"/>
    </row>
    <row r="22" spans="1:34" ht="16.5">
      <c r="A22" s="49" t="s">
        <v>56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57"/>
      <c r="M22" s="57"/>
      <c r="N22" s="2"/>
      <c r="O22" s="5"/>
      <c r="P22" s="5"/>
      <c r="Q22" s="7"/>
      <c r="R22" s="7"/>
      <c r="S22" s="9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55"/>
    </row>
    <row r="23" spans="1:34" ht="16.5">
      <c r="A23" s="50" t="s">
        <v>57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57">
        <v>0</v>
      </c>
      <c r="M23" s="57">
        <v>0</v>
      </c>
      <c r="N23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23" s="10">
        <f t="shared" ref="O23:O24" si="22">SUM(B23:K23)/10</f>
        <v>0</v>
      </c>
      <c r="P23" s="38" t="e">
        <f t="shared" ref="P23:P25" si="23">O23/($O$20+$O$25)</f>
        <v>#DIV/0!</v>
      </c>
      <c r="Q23" s="11"/>
      <c r="R23" s="43" t="e">
        <f t="shared" ref="R23:R25" si="24">Q23/($Q$20+$Q$25)</f>
        <v>#DIV/0!</v>
      </c>
      <c r="S23" s="12">
        <f t="shared" ref="S23:S25" si="25">Q23-O23</f>
        <v>0</v>
      </c>
      <c r="T23" s="2"/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3">
        <f t="shared" ref="AG23:AG24" si="26">SUM(U23:AF23)</f>
        <v>0</v>
      </c>
      <c r="AH23" s="54" t="e">
        <f t="shared" ref="AH23:AH24" si="27">AG23/($AG$20+$AG$25)</f>
        <v>#DIV/0!</v>
      </c>
    </row>
    <row r="24" spans="1:34" ht="16.5">
      <c r="A24" s="50" t="s">
        <v>58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57">
        <v>0</v>
      </c>
      <c r="M24" s="57">
        <v>0</v>
      </c>
      <c r="N24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24" s="10">
        <f t="shared" si="22"/>
        <v>0</v>
      </c>
      <c r="P24" s="38" t="e">
        <f t="shared" si="23"/>
        <v>#DIV/0!</v>
      </c>
      <c r="Q24" s="11"/>
      <c r="R24" s="43" t="e">
        <f t="shared" si="24"/>
        <v>#DIV/0!</v>
      </c>
      <c r="S24" s="12">
        <f t="shared" si="25"/>
        <v>0</v>
      </c>
      <c r="T24" s="2"/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3">
        <f t="shared" si="26"/>
        <v>0</v>
      </c>
      <c r="AH24" s="54" t="e">
        <f t="shared" si="27"/>
        <v>#DIV/0!</v>
      </c>
    </row>
    <row r="25" spans="1:34" ht="16.5">
      <c r="A25" s="51" t="s">
        <v>59</v>
      </c>
      <c r="B25" s="13">
        <f>SUM(B23:B24)</f>
        <v>0</v>
      </c>
      <c r="C25" s="13">
        <f t="shared" ref="C25:O25" si="28">SUM(C23:C24)</f>
        <v>0</v>
      </c>
      <c r="D25" s="13">
        <f t="shared" si="28"/>
        <v>0</v>
      </c>
      <c r="E25" s="13">
        <f t="shared" si="28"/>
        <v>0</v>
      </c>
      <c r="F25" s="13">
        <f t="shared" si="28"/>
        <v>0</v>
      </c>
      <c r="G25" s="13">
        <f t="shared" si="28"/>
        <v>0</v>
      </c>
      <c r="H25" s="13">
        <f t="shared" si="28"/>
        <v>0</v>
      </c>
      <c r="I25" s="13">
        <f t="shared" si="28"/>
        <v>0</v>
      </c>
      <c r="J25" s="13">
        <f t="shared" si="28"/>
        <v>0</v>
      </c>
      <c r="K25" s="13">
        <f t="shared" si="28"/>
        <v>0</v>
      </c>
      <c r="L25" s="13">
        <f t="shared" si="28"/>
        <v>0</v>
      </c>
      <c r="M25" s="13">
        <f t="shared" si="28"/>
        <v>0</v>
      </c>
      <c r="N25" s="13">
        <f t="shared" ca="1" si="28"/>
        <v>0</v>
      </c>
      <c r="O25" s="13">
        <f t="shared" si="28"/>
        <v>0</v>
      </c>
      <c r="P25" s="39" t="e">
        <f t="shared" si="23"/>
        <v>#DIV/0!</v>
      </c>
      <c r="Q25" s="13">
        <f t="shared" ref="Q25" si="29">SUM(Q23:Q24)</f>
        <v>0</v>
      </c>
      <c r="R25" s="39" t="e">
        <f t="shared" si="24"/>
        <v>#DIV/0!</v>
      </c>
      <c r="S25" s="13">
        <f t="shared" si="25"/>
        <v>0</v>
      </c>
      <c r="T25" s="13"/>
      <c r="U25" s="13">
        <f t="shared" ref="U25:AG25" si="30">SUM(U23:U24)</f>
        <v>0</v>
      </c>
      <c r="V25" s="13">
        <f t="shared" ref="V25:AD25" si="31">SUM(V23:V24)</f>
        <v>0</v>
      </c>
      <c r="W25" s="13">
        <f t="shared" si="31"/>
        <v>0</v>
      </c>
      <c r="X25" s="13">
        <f t="shared" si="31"/>
        <v>0</v>
      </c>
      <c r="Y25" s="13">
        <f t="shared" si="31"/>
        <v>0</v>
      </c>
      <c r="Z25" s="13">
        <f t="shared" si="31"/>
        <v>0</v>
      </c>
      <c r="AA25" s="13">
        <f t="shared" si="31"/>
        <v>0</v>
      </c>
      <c r="AB25" s="13">
        <f t="shared" si="31"/>
        <v>0</v>
      </c>
      <c r="AC25" s="13">
        <f t="shared" si="31"/>
        <v>0</v>
      </c>
      <c r="AD25" s="13">
        <f t="shared" si="31"/>
        <v>0</v>
      </c>
      <c r="AE25" s="13">
        <f t="shared" si="30"/>
        <v>0</v>
      </c>
      <c r="AF25" s="13">
        <f t="shared" si="30"/>
        <v>0</v>
      </c>
      <c r="AG25" s="13">
        <f t="shared" si="30"/>
        <v>0</v>
      </c>
      <c r="AH25" s="39" t="e">
        <f>AG25/($AG$20+$AG$25)</f>
        <v>#DIV/0!</v>
      </c>
    </row>
    <row r="26" spans="1:34" ht="16.5">
      <c r="A26" s="52"/>
      <c r="B26" s="2"/>
      <c r="C26" s="2"/>
      <c r="D26" s="2"/>
      <c r="E26" s="2"/>
      <c r="F26" s="2"/>
      <c r="G26" s="2"/>
      <c r="H26" s="2"/>
      <c r="I26" s="2"/>
      <c r="J26" s="2"/>
      <c r="K26" s="2"/>
      <c r="L26" s="57"/>
      <c r="M26" s="57"/>
      <c r="N26" s="2"/>
      <c r="O26" s="5"/>
      <c r="P26" s="5"/>
      <c r="Q26" s="7"/>
      <c r="R26" s="7"/>
      <c r="S26" s="9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55"/>
    </row>
    <row r="27" spans="1:34" ht="16.5">
      <c r="A27" s="49" t="s">
        <v>60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57"/>
      <c r="M27" s="57"/>
      <c r="N27" s="2"/>
      <c r="O27" s="5"/>
      <c r="P27" s="5"/>
      <c r="Q27" s="7"/>
      <c r="R27" s="7"/>
      <c r="S27" s="9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55"/>
    </row>
    <row r="28" spans="1:34" ht="16.5">
      <c r="A28" s="50" t="s">
        <v>61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57">
        <v>0</v>
      </c>
      <c r="M28" s="57">
        <v>0</v>
      </c>
      <c r="N28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28" s="10">
        <f t="shared" ref="O28:O29" si="32">SUM(B28:K28)/10</f>
        <v>0</v>
      </c>
      <c r="P28" s="38" t="e">
        <f t="shared" ref="P28:P30" si="33">O28/($O$20+$O$25)</f>
        <v>#DIV/0!</v>
      </c>
      <c r="Q28" s="11"/>
      <c r="R28" s="43" t="e">
        <f t="shared" ref="R28:R30" si="34">Q28/($Q$20+$Q$25)</f>
        <v>#DIV/0!</v>
      </c>
      <c r="S28" s="12">
        <f t="shared" ref="S28:S30" si="35">Q28-O28</f>
        <v>0</v>
      </c>
      <c r="T28" s="2"/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3">
        <f t="shared" ref="AG28:AG29" si="36">SUM(U28:AF28)</f>
        <v>0</v>
      </c>
      <c r="AH28" s="54" t="e">
        <f t="shared" ref="AH28:AH30" si="37">AG28/($AG$20+$AG$25)</f>
        <v>#DIV/0!</v>
      </c>
    </row>
    <row r="29" spans="1:34" ht="16.5">
      <c r="A29" s="50" t="s">
        <v>62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57">
        <v>0</v>
      </c>
      <c r="M29" s="57">
        <v>0</v>
      </c>
      <c r="N29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29" s="10">
        <f t="shared" si="32"/>
        <v>0</v>
      </c>
      <c r="P29" s="38" t="e">
        <f t="shared" si="33"/>
        <v>#DIV/0!</v>
      </c>
      <c r="Q29" s="11"/>
      <c r="R29" s="43" t="e">
        <f t="shared" si="34"/>
        <v>#DIV/0!</v>
      </c>
      <c r="S29" s="12">
        <f t="shared" si="35"/>
        <v>0</v>
      </c>
      <c r="T29" s="2"/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3">
        <f t="shared" si="36"/>
        <v>0</v>
      </c>
      <c r="AH29" s="54" t="e">
        <f t="shared" si="37"/>
        <v>#DIV/0!</v>
      </c>
    </row>
    <row r="30" spans="1:34" ht="16.5">
      <c r="A30" s="51" t="s">
        <v>63</v>
      </c>
      <c r="B30" s="13">
        <f t="shared" ref="B30:O30" si="38">SUM(B28:B29)</f>
        <v>0</v>
      </c>
      <c r="C30" s="13">
        <f t="shared" si="38"/>
        <v>0</v>
      </c>
      <c r="D30" s="13">
        <f t="shared" si="38"/>
        <v>0</v>
      </c>
      <c r="E30" s="13">
        <f t="shared" si="38"/>
        <v>0</v>
      </c>
      <c r="F30" s="13">
        <f t="shared" si="38"/>
        <v>0</v>
      </c>
      <c r="G30" s="13">
        <f t="shared" si="38"/>
        <v>0</v>
      </c>
      <c r="H30" s="13">
        <f t="shared" si="38"/>
        <v>0</v>
      </c>
      <c r="I30" s="13">
        <f t="shared" si="38"/>
        <v>0</v>
      </c>
      <c r="J30" s="13">
        <f t="shared" si="38"/>
        <v>0</v>
      </c>
      <c r="K30" s="13">
        <f t="shared" si="38"/>
        <v>0</v>
      </c>
      <c r="L30" s="13">
        <f t="shared" si="38"/>
        <v>0</v>
      </c>
      <c r="M30" s="13">
        <f t="shared" si="38"/>
        <v>0</v>
      </c>
      <c r="N30" s="13">
        <f t="shared" ca="1" si="38"/>
        <v>0</v>
      </c>
      <c r="O30" s="13">
        <f t="shared" si="38"/>
        <v>0</v>
      </c>
      <c r="P30" s="39" t="e">
        <f t="shared" si="33"/>
        <v>#DIV/0!</v>
      </c>
      <c r="Q30" s="13">
        <f t="shared" ref="Q30" si="39">SUM(Q28:Q29)</f>
        <v>0</v>
      </c>
      <c r="R30" s="39" t="e">
        <f t="shared" si="34"/>
        <v>#DIV/0!</v>
      </c>
      <c r="S30" s="13">
        <f t="shared" si="35"/>
        <v>0</v>
      </c>
      <c r="T30" s="13"/>
      <c r="U30" s="13">
        <f t="shared" ref="U30:AG30" si="40">SUM(U28:U29)</f>
        <v>0</v>
      </c>
      <c r="V30" s="13">
        <f t="shared" ref="V30:AD30" si="41">SUM(V28:V29)</f>
        <v>0</v>
      </c>
      <c r="W30" s="13">
        <f t="shared" si="41"/>
        <v>0</v>
      </c>
      <c r="X30" s="13">
        <f t="shared" si="41"/>
        <v>0</v>
      </c>
      <c r="Y30" s="13">
        <f t="shared" si="41"/>
        <v>0</v>
      </c>
      <c r="Z30" s="13">
        <f t="shared" si="41"/>
        <v>0</v>
      </c>
      <c r="AA30" s="13">
        <f t="shared" si="41"/>
        <v>0</v>
      </c>
      <c r="AB30" s="13">
        <f t="shared" si="41"/>
        <v>0</v>
      </c>
      <c r="AC30" s="13">
        <f t="shared" si="41"/>
        <v>0</v>
      </c>
      <c r="AD30" s="13">
        <f t="shared" si="41"/>
        <v>0</v>
      </c>
      <c r="AE30" s="13">
        <f t="shared" si="40"/>
        <v>0</v>
      </c>
      <c r="AF30" s="13">
        <f t="shared" si="40"/>
        <v>0</v>
      </c>
      <c r="AG30" s="13">
        <f t="shared" si="40"/>
        <v>0</v>
      </c>
      <c r="AH30" s="56" t="e">
        <f t="shared" si="37"/>
        <v>#DIV/0!</v>
      </c>
    </row>
    <row r="31" spans="1:34" ht="16.5">
      <c r="A31" s="52"/>
      <c r="B31" s="2"/>
      <c r="C31" s="2"/>
      <c r="D31" s="2"/>
      <c r="E31" s="2"/>
      <c r="F31" s="2"/>
      <c r="G31" s="2"/>
      <c r="H31" s="2"/>
      <c r="I31" s="2"/>
      <c r="J31" s="2"/>
      <c r="K31" s="2"/>
      <c r="L31" s="57"/>
      <c r="M31" s="57"/>
      <c r="N31" s="2"/>
      <c r="O31" s="5"/>
      <c r="P31" s="5"/>
      <c r="Q31" s="7"/>
      <c r="R31" s="7"/>
      <c r="S31" s="9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55"/>
    </row>
    <row r="32" spans="1:34" ht="16.5">
      <c r="A32" s="49" t="s">
        <v>64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57"/>
      <c r="M32" s="57"/>
      <c r="N32" s="2"/>
      <c r="O32" s="5"/>
      <c r="P32" s="5"/>
      <c r="Q32" s="7"/>
      <c r="R32" s="7"/>
      <c r="S32" s="9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55"/>
    </row>
    <row r="33" spans="1:34" ht="16.5">
      <c r="A33" s="50" t="s">
        <v>65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57">
        <v>0</v>
      </c>
      <c r="M33" s="57">
        <v>0</v>
      </c>
      <c r="N33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33" s="10">
        <f t="shared" ref="O33:O34" si="42">SUM(B33:K33)/10</f>
        <v>0</v>
      </c>
      <c r="P33" s="38" t="e">
        <f t="shared" ref="P33:P35" si="43">O33/($O$20+$O$25)</f>
        <v>#DIV/0!</v>
      </c>
      <c r="Q33" s="11"/>
      <c r="R33" s="43" t="e">
        <f t="shared" ref="R33:R35" si="44">Q33/($Q$20+$Q$25)</f>
        <v>#DIV/0!</v>
      </c>
      <c r="S33" s="12">
        <f t="shared" ref="S33:S35" si="45">Q33-O33</f>
        <v>0</v>
      </c>
      <c r="T33" s="2"/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3">
        <f t="shared" ref="AG33:AG34" si="46">SUM(U33:AF33)</f>
        <v>0</v>
      </c>
      <c r="AH33" s="54" t="e">
        <f t="shared" ref="AH33:AH35" si="47">AG33/($AG$20+$AG$25)</f>
        <v>#DIV/0!</v>
      </c>
    </row>
    <row r="34" spans="1:34" ht="16.5">
      <c r="A34" s="50" t="s">
        <v>66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57">
        <v>0</v>
      </c>
      <c r="M34" s="57">
        <v>0</v>
      </c>
      <c r="N34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34" s="10">
        <f t="shared" si="42"/>
        <v>0</v>
      </c>
      <c r="P34" s="38" t="e">
        <f t="shared" si="43"/>
        <v>#DIV/0!</v>
      </c>
      <c r="Q34" s="11"/>
      <c r="R34" s="43" t="e">
        <f t="shared" si="44"/>
        <v>#DIV/0!</v>
      </c>
      <c r="S34" s="12">
        <f t="shared" si="45"/>
        <v>0</v>
      </c>
      <c r="T34" s="2"/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3">
        <f t="shared" si="46"/>
        <v>0</v>
      </c>
      <c r="AH34" s="54" t="e">
        <f t="shared" si="47"/>
        <v>#DIV/0!</v>
      </c>
    </row>
    <row r="35" spans="1:34" ht="16.5">
      <c r="A35" s="51" t="s">
        <v>67</v>
      </c>
      <c r="B35" s="13">
        <f t="shared" ref="B35:O35" si="48">SUM(B33:B34)</f>
        <v>0</v>
      </c>
      <c r="C35" s="13">
        <f t="shared" si="48"/>
        <v>0</v>
      </c>
      <c r="D35" s="13">
        <f t="shared" si="48"/>
        <v>0</v>
      </c>
      <c r="E35" s="13">
        <f t="shared" si="48"/>
        <v>0</v>
      </c>
      <c r="F35" s="13">
        <f t="shared" si="48"/>
        <v>0</v>
      </c>
      <c r="G35" s="13">
        <f t="shared" si="48"/>
        <v>0</v>
      </c>
      <c r="H35" s="13">
        <f t="shared" si="48"/>
        <v>0</v>
      </c>
      <c r="I35" s="13">
        <f t="shared" si="48"/>
        <v>0</v>
      </c>
      <c r="J35" s="13">
        <f t="shared" si="48"/>
        <v>0</v>
      </c>
      <c r="K35" s="13">
        <f t="shared" si="48"/>
        <v>0</v>
      </c>
      <c r="L35" s="13">
        <f t="shared" si="48"/>
        <v>0</v>
      </c>
      <c r="M35" s="13">
        <f t="shared" si="48"/>
        <v>0</v>
      </c>
      <c r="N35" s="13">
        <f t="shared" ca="1" si="48"/>
        <v>0</v>
      </c>
      <c r="O35" s="13">
        <f t="shared" si="48"/>
        <v>0</v>
      </c>
      <c r="P35" s="39" t="e">
        <f t="shared" si="43"/>
        <v>#DIV/0!</v>
      </c>
      <c r="Q35" s="13">
        <f t="shared" ref="Q35" si="49">SUM(Q33:Q34)</f>
        <v>0</v>
      </c>
      <c r="R35" s="39" t="e">
        <f t="shared" si="44"/>
        <v>#DIV/0!</v>
      </c>
      <c r="S35" s="13">
        <f t="shared" si="45"/>
        <v>0</v>
      </c>
      <c r="T35" s="13"/>
      <c r="U35" s="13">
        <f t="shared" ref="U35:AG35" si="50">SUM(U33:U34)</f>
        <v>0</v>
      </c>
      <c r="V35" s="13">
        <f t="shared" ref="V35:AD35" si="51">SUM(V33:V34)</f>
        <v>0</v>
      </c>
      <c r="W35" s="13">
        <f t="shared" si="51"/>
        <v>0</v>
      </c>
      <c r="X35" s="13">
        <f t="shared" si="51"/>
        <v>0</v>
      </c>
      <c r="Y35" s="13">
        <f t="shared" si="51"/>
        <v>0</v>
      </c>
      <c r="Z35" s="13">
        <f t="shared" si="51"/>
        <v>0</v>
      </c>
      <c r="AA35" s="13">
        <f t="shared" si="51"/>
        <v>0</v>
      </c>
      <c r="AB35" s="13">
        <f t="shared" si="51"/>
        <v>0</v>
      </c>
      <c r="AC35" s="13">
        <f t="shared" si="51"/>
        <v>0</v>
      </c>
      <c r="AD35" s="13">
        <f t="shared" si="51"/>
        <v>0</v>
      </c>
      <c r="AE35" s="13">
        <f t="shared" si="50"/>
        <v>0</v>
      </c>
      <c r="AF35" s="13">
        <f t="shared" si="50"/>
        <v>0</v>
      </c>
      <c r="AG35" s="13">
        <f t="shared" si="50"/>
        <v>0</v>
      </c>
      <c r="AH35" s="56" t="e">
        <f t="shared" si="47"/>
        <v>#DIV/0!</v>
      </c>
    </row>
    <row r="36" spans="1:34" ht="16.5">
      <c r="A36" s="52"/>
      <c r="B36" s="2"/>
      <c r="C36" s="2"/>
      <c r="D36" s="2"/>
      <c r="E36" s="2"/>
      <c r="F36" s="2"/>
      <c r="G36" s="2"/>
      <c r="H36" s="2"/>
      <c r="I36" s="2"/>
      <c r="J36" s="2"/>
      <c r="K36" s="2"/>
      <c r="L36" s="57"/>
      <c r="M36" s="57"/>
      <c r="N36" s="2"/>
      <c r="O36" s="5"/>
      <c r="P36" s="5"/>
      <c r="Q36" s="7"/>
      <c r="R36" s="7"/>
      <c r="S36" s="9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55"/>
    </row>
    <row r="37" spans="1:34" ht="16.5">
      <c r="A37" s="49" t="s">
        <v>68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57"/>
      <c r="M37" s="57"/>
      <c r="N37" s="2"/>
      <c r="O37" s="5"/>
      <c r="P37" s="5"/>
      <c r="Q37" s="7"/>
      <c r="R37" s="7"/>
      <c r="S37" s="9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55"/>
    </row>
    <row r="38" spans="1:34" ht="16.5">
      <c r="A38" s="50" t="s">
        <v>69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57">
        <v>0</v>
      </c>
      <c r="M38" s="57">
        <v>0</v>
      </c>
      <c r="N38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38" s="10">
        <f t="shared" ref="O38:O40" si="52">SUM(B38:K38)/10</f>
        <v>0</v>
      </c>
      <c r="P38" s="38" t="e">
        <f t="shared" ref="P38:P43" si="53">O38/($O$20+$O$25)</f>
        <v>#DIV/0!</v>
      </c>
      <c r="Q38" s="11"/>
      <c r="R38" s="43" t="e">
        <f t="shared" ref="R38:R41" si="54">Q38/($Q$20+$Q$25)</f>
        <v>#DIV/0!</v>
      </c>
      <c r="S38" s="12">
        <f t="shared" ref="S38:S41" si="55">Q38-O38</f>
        <v>0</v>
      </c>
      <c r="T38" s="2"/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3">
        <f t="shared" ref="AG38:AG40" si="56">SUM(U38:AF38)</f>
        <v>0</v>
      </c>
      <c r="AH38" s="54" t="e">
        <f t="shared" ref="AH38:AH41" si="57">AG38/($AG$20+$AG$25)</f>
        <v>#DIV/0!</v>
      </c>
    </row>
    <row r="39" spans="1:34" ht="16.5">
      <c r="A39" s="50" t="s">
        <v>70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57">
        <v>0</v>
      </c>
      <c r="M39" s="57">
        <v>0</v>
      </c>
      <c r="N39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39" s="10">
        <f t="shared" si="52"/>
        <v>0</v>
      </c>
      <c r="P39" s="38" t="e">
        <f t="shared" si="53"/>
        <v>#DIV/0!</v>
      </c>
      <c r="Q39" s="11"/>
      <c r="R39" s="43" t="e">
        <f t="shared" si="54"/>
        <v>#DIV/0!</v>
      </c>
      <c r="S39" s="12">
        <f t="shared" si="55"/>
        <v>0</v>
      </c>
      <c r="T39" s="2"/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3">
        <f t="shared" si="56"/>
        <v>0</v>
      </c>
      <c r="AH39" s="54" t="e">
        <f t="shared" si="57"/>
        <v>#DIV/0!</v>
      </c>
    </row>
    <row r="40" spans="1:34" ht="16.5">
      <c r="A40" s="50" t="s">
        <v>71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57">
        <v>0</v>
      </c>
      <c r="M40" s="57">
        <v>0</v>
      </c>
      <c r="N40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40" s="10">
        <f t="shared" si="52"/>
        <v>0</v>
      </c>
      <c r="P40" s="38" t="e">
        <f t="shared" si="53"/>
        <v>#DIV/0!</v>
      </c>
      <c r="Q40" s="11"/>
      <c r="R40" s="43" t="e">
        <f t="shared" si="54"/>
        <v>#DIV/0!</v>
      </c>
      <c r="S40" s="12">
        <f t="shared" si="55"/>
        <v>0</v>
      </c>
      <c r="T40" s="2"/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3">
        <f t="shared" si="56"/>
        <v>0</v>
      </c>
      <c r="AH40" s="54" t="e">
        <f t="shared" si="57"/>
        <v>#DIV/0!</v>
      </c>
    </row>
    <row r="41" spans="1:34" ht="16.5">
      <c r="A41" s="51" t="s">
        <v>72</v>
      </c>
      <c r="B41" s="13">
        <f t="shared" ref="B41:O41" si="58">SUM(B38:B40)</f>
        <v>0</v>
      </c>
      <c r="C41" s="13">
        <f t="shared" si="58"/>
        <v>0</v>
      </c>
      <c r="D41" s="13">
        <f t="shared" si="58"/>
        <v>0</v>
      </c>
      <c r="E41" s="13">
        <f t="shared" si="58"/>
        <v>0</v>
      </c>
      <c r="F41" s="13">
        <f t="shared" si="58"/>
        <v>0</v>
      </c>
      <c r="G41" s="13">
        <f t="shared" si="58"/>
        <v>0</v>
      </c>
      <c r="H41" s="13">
        <f t="shared" si="58"/>
        <v>0</v>
      </c>
      <c r="I41" s="13">
        <f t="shared" si="58"/>
        <v>0</v>
      </c>
      <c r="J41" s="13">
        <f t="shared" si="58"/>
        <v>0</v>
      </c>
      <c r="K41" s="13">
        <f t="shared" si="58"/>
        <v>0</v>
      </c>
      <c r="L41" s="13">
        <f t="shared" si="58"/>
        <v>0</v>
      </c>
      <c r="M41" s="13">
        <f t="shared" si="58"/>
        <v>0</v>
      </c>
      <c r="N41" s="13">
        <f t="shared" ca="1" si="58"/>
        <v>0</v>
      </c>
      <c r="O41" s="13">
        <f t="shared" si="58"/>
        <v>0</v>
      </c>
      <c r="P41" s="39" t="e">
        <f t="shared" si="53"/>
        <v>#DIV/0!</v>
      </c>
      <c r="Q41" s="13">
        <f t="shared" ref="Q41" si="59">SUM(Q38:Q40)</f>
        <v>0</v>
      </c>
      <c r="R41" s="39" t="e">
        <f t="shared" si="54"/>
        <v>#DIV/0!</v>
      </c>
      <c r="S41" s="13">
        <f t="shared" si="55"/>
        <v>0</v>
      </c>
      <c r="T41" s="13"/>
      <c r="U41" s="13">
        <f t="shared" ref="U41:AG41" si="60">SUM(U38:U40)</f>
        <v>0</v>
      </c>
      <c r="V41" s="13">
        <f t="shared" ref="V41:AD41" si="61">SUM(V38:V40)</f>
        <v>0</v>
      </c>
      <c r="W41" s="13">
        <f t="shared" si="61"/>
        <v>0</v>
      </c>
      <c r="X41" s="13">
        <f t="shared" si="61"/>
        <v>0</v>
      </c>
      <c r="Y41" s="13">
        <f t="shared" si="61"/>
        <v>0</v>
      </c>
      <c r="Z41" s="13">
        <f t="shared" si="61"/>
        <v>0</v>
      </c>
      <c r="AA41" s="13">
        <f t="shared" si="61"/>
        <v>0</v>
      </c>
      <c r="AB41" s="13">
        <f t="shared" si="61"/>
        <v>0</v>
      </c>
      <c r="AC41" s="13">
        <f t="shared" si="61"/>
        <v>0</v>
      </c>
      <c r="AD41" s="13">
        <f t="shared" si="61"/>
        <v>0</v>
      </c>
      <c r="AE41" s="13">
        <f t="shared" si="60"/>
        <v>0</v>
      </c>
      <c r="AF41" s="13">
        <f t="shared" si="60"/>
        <v>0</v>
      </c>
      <c r="AG41" s="13">
        <f t="shared" si="60"/>
        <v>0</v>
      </c>
      <c r="AH41" s="56" t="e">
        <f t="shared" si="57"/>
        <v>#DIV/0!</v>
      </c>
    </row>
    <row r="42" spans="1:34" ht="16.5">
      <c r="A42" s="52"/>
      <c r="B42" s="2"/>
      <c r="C42" s="2"/>
      <c r="D42" s="2"/>
      <c r="E42" s="2"/>
      <c r="F42" s="2"/>
      <c r="G42" s="2"/>
      <c r="H42" s="2"/>
      <c r="I42" s="2"/>
      <c r="J42" s="2"/>
      <c r="K42" s="2"/>
      <c r="L42" s="57"/>
      <c r="M42" s="57"/>
      <c r="N42" s="2"/>
      <c r="O42" s="5"/>
      <c r="P42" s="5"/>
      <c r="Q42" s="7"/>
      <c r="R42" s="7"/>
      <c r="S42" s="9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55"/>
    </row>
    <row r="43" spans="1:34" ht="16.5">
      <c r="A43" s="51" t="s">
        <v>73</v>
      </c>
      <c r="B43" s="13">
        <f t="shared" ref="B43:O43" si="62">+B20+B25+B30+B35+B41</f>
        <v>0</v>
      </c>
      <c r="C43" s="13">
        <f t="shared" si="62"/>
        <v>0</v>
      </c>
      <c r="D43" s="13">
        <f t="shared" si="62"/>
        <v>0</v>
      </c>
      <c r="E43" s="13">
        <f t="shared" si="62"/>
        <v>0</v>
      </c>
      <c r="F43" s="13">
        <f t="shared" si="62"/>
        <v>0</v>
      </c>
      <c r="G43" s="13">
        <f t="shared" si="62"/>
        <v>0</v>
      </c>
      <c r="H43" s="13">
        <f t="shared" si="62"/>
        <v>0</v>
      </c>
      <c r="I43" s="13">
        <f t="shared" si="62"/>
        <v>0</v>
      </c>
      <c r="J43" s="13">
        <f t="shared" si="62"/>
        <v>0</v>
      </c>
      <c r="K43" s="13">
        <f t="shared" si="62"/>
        <v>0</v>
      </c>
      <c r="L43" s="13">
        <f t="shared" si="62"/>
        <v>0</v>
      </c>
      <c r="M43" s="13">
        <f t="shared" si="62"/>
        <v>0</v>
      </c>
      <c r="N43" s="13">
        <f t="shared" ca="1" si="62"/>
        <v>0</v>
      </c>
      <c r="O43" s="13">
        <f t="shared" si="62"/>
        <v>0</v>
      </c>
      <c r="P43" s="39" t="e">
        <f t="shared" si="53"/>
        <v>#DIV/0!</v>
      </c>
      <c r="Q43" s="13">
        <f t="shared" ref="Q43" si="63">+Q20+Q25+Q30+Q35+Q41</f>
        <v>0</v>
      </c>
      <c r="R43" s="39" t="e">
        <f>Q43/($Q$20+$Q$25)</f>
        <v>#DIV/0!</v>
      </c>
      <c r="S43" s="13">
        <f>Q43-O43</f>
        <v>0</v>
      </c>
      <c r="T43" s="13"/>
      <c r="U43" s="13">
        <f t="shared" ref="U43:AG43" si="64">+U20+U25+U30+U35+U41</f>
        <v>0</v>
      </c>
      <c r="V43" s="13">
        <f t="shared" ref="V43:AD43" si="65">+V20+V25+V30+V35+V41</f>
        <v>0</v>
      </c>
      <c r="W43" s="13">
        <f t="shared" si="65"/>
        <v>0</v>
      </c>
      <c r="X43" s="13">
        <f t="shared" si="65"/>
        <v>0</v>
      </c>
      <c r="Y43" s="13">
        <f t="shared" si="65"/>
        <v>0</v>
      </c>
      <c r="Z43" s="13">
        <f t="shared" si="65"/>
        <v>0</v>
      </c>
      <c r="AA43" s="13">
        <f t="shared" si="65"/>
        <v>0</v>
      </c>
      <c r="AB43" s="13">
        <f t="shared" si="65"/>
        <v>0</v>
      </c>
      <c r="AC43" s="13">
        <f t="shared" si="65"/>
        <v>0</v>
      </c>
      <c r="AD43" s="13">
        <f t="shared" si="65"/>
        <v>0</v>
      </c>
      <c r="AE43" s="13">
        <f t="shared" si="64"/>
        <v>0</v>
      </c>
      <c r="AF43" s="13">
        <f t="shared" si="64"/>
        <v>0</v>
      </c>
      <c r="AG43" s="13">
        <f t="shared" si="64"/>
        <v>0</v>
      </c>
      <c r="AH43" s="56" t="e">
        <f>AG43/($AG$20+$AG$25)</f>
        <v>#DIV/0!</v>
      </c>
    </row>
    <row r="44" spans="1:34" ht="16.5">
      <c r="A44" s="52"/>
      <c r="B44" s="2"/>
      <c r="C44" s="2"/>
      <c r="D44" s="2"/>
      <c r="E44" s="2"/>
      <c r="F44" s="2"/>
      <c r="G44" s="2"/>
      <c r="H44" s="2"/>
      <c r="I44" s="2"/>
      <c r="J44" s="2"/>
      <c r="K44" s="2"/>
      <c r="L44" s="57"/>
      <c r="M44" s="57"/>
      <c r="N44" s="2"/>
      <c r="O44" s="5"/>
      <c r="P44" s="5"/>
      <c r="Q44" s="7"/>
      <c r="R44" s="7"/>
      <c r="S44" s="9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55"/>
    </row>
    <row r="45" spans="1:34" ht="16.5">
      <c r="A45" s="49" t="s">
        <v>74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57"/>
      <c r="M45" s="57"/>
      <c r="N45" s="2"/>
      <c r="O45" s="5"/>
      <c r="P45" s="5"/>
      <c r="Q45" s="7"/>
      <c r="R45" s="7"/>
      <c r="S45" s="9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55"/>
    </row>
    <row r="46" spans="1:34" ht="16.5">
      <c r="A46" s="50" t="s">
        <v>75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57">
        <v>0</v>
      </c>
      <c r="M46" s="57">
        <v>0</v>
      </c>
      <c r="N46" s="2">
        <f t="shared" ref="N46:N52" ca="1" si="66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46" s="10">
        <f t="shared" ref="O46:O52" si="67">SUM(B46:K46)/10</f>
        <v>0</v>
      </c>
      <c r="P46" s="38" t="e">
        <f t="shared" ref="P46:P53" si="68">O46/($O$20+$O$25)</f>
        <v>#DIV/0!</v>
      </c>
      <c r="Q46" s="11"/>
      <c r="R46" s="43" t="e">
        <f t="shared" ref="R46:R53" si="69">Q46/($Q$20+$Q$25)</f>
        <v>#DIV/0!</v>
      </c>
      <c r="S46" s="12">
        <f t="shared" ref="S46:S53" si="70">Q46-O46</f>
        <v>0</v>
      </c>
      <c r="T46" s="2"/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3">
        <f t="shared" ref="AG46:AG52" si="71">SUM(U46:AF46)</f>
        <v>0</v>
      </c>
      <c r="AH46" s="54" t="e">
        <f t="shared" ref="AH46:AH53" si="72">AG46/($AG$20+$AG$25)</f>
        <v>#DIV/0!</v>
      </c>
    </row>
    <row r="47" spans="1:34" ht="16.5">
      <c r="A47" s="50" t="s">
        <v>76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57">
        <v>0</v>
      </c>
      <c r="M47" s="57">
        <v>0</v>
      </c>
      <c r="N47" s="2">
        <f t="shared" ca="1" si="66"/>
        <v>0</v>
      </c>
      <c r="O47" s="10">
        <f t="shared" si="67"/>
        <v>0</v>
      </c>
      <c r="P47" s="38" t="e">
        <f t="shared" si="68"/>
        <v>#DIV/0!</v>
      </c>
      <c r="Q47" s="11"/>
      <c r="R47" s="43" t="e">
        <f t="shared" si="69"/>
        <v>#DIV/0!</v>
      </c>
      <c r="S47" s="12">
        <f t="shared" si="70"/>
        <v>0</v>
      </c>
      <c r="T47" s="2"/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3">
        <f t="shared" si="71"/>
        <v>0</v>
      </c>
      <c r="AH47" s="54" t="e">
        <f t="shared" si="72"/>
        <v>#DIV/0!</v>
      </c>
    </row>
    <row r="48" spans="1:34" ht="16.5">
      <c r="A48" s="50" t="s">
        <v>77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57">
        <v>0</v>
      </c>
      <c r="M48" s="57">
        <v>0</v>
      </c>
      <c r="N48" s="2">
        <f t="shared" ca="1" si="66"/>
        <v>0</v>
      </c>
      <c r="O48" s="10">
        <f t="shared" si="67"/>
        <v>0</v>
      </c>
      <c r="P48" s="38" t="e">
        <f t="shared" si="68"/>
        <v>#DIV/0!</v>
      </c>
      <c r="Q48" s="11"/>
      <c r="R48" s="43" t="e">
        <f t="shared" si="69"/>
        <v>#DIV/0!</v>
      </c>
      <c r="S48" s="12">
        <f t="shared" si="70"/>
        <v>0</v>
      </c>
      <c r="T48" s="2"/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3">
        <f t="shared" si="71"/>
        <v>0</v>
      </c>
      <c r="AH48" s="54" t="e">
        <f t="shared" si="72"/>
        <v>#DIV/0!</v>
      </c>
    </row>
    <row r="49" spans="1:34" ht="16.5">
      <c r="A49" s="50" t="s">
        <v>78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57">
        <v>0</v>
      </c>
      <c r="M49" s="57">
        <v>0</v>
      </c>
      <c r="N49" s="2">
        <f t="shared" ca="1" si="66"/>
        <v>0</v>
      </c>
      <c r="O49" s="10">
        <f t="shared" si="67"/>
        <v>0</v>
      </c>
      <c r="P49" s="38" t="e">
        <f t="shared" si="68"/>
        <v>#DIV/0!</v>
      </c>
      <c r="Q49" s="11"/>
      <c r="R49" s="43" t="e">
        <f t="shared" si="69"/>
        <v>#DIV/0!</v>
      </c>
      <c r="S49" s="12">
        <f t="shared" si="70"/>
        <v>0</v>
      </c>
      <c r="T49" s="2"/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3">
        <f t="shared" si="71"/>
        <v>0</v>
      </c>
      <c r="AH49" s="54" t="e">
        <f t="shared" si="72"/>
        <v>#DIV/0!</v>
      </c>
    </row>
    <row r="50" spans="1:34" ht="16.5">
      <c r="A50" s="50" t="s">
        <v>79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57">
        <v>0</v>
      </c>
      <c r="M50" s="57">
        <v>0</v>
      </c>
      <c r="N50" s="2">
        <f t="shared" ca="1" si="66"/>
        <v>0</v>
      </c>
      <c r="O50" s="10">
        <f t="shared" si="67"/>
        <v>0</v>
      </c>
      <c r="P50" s="38" t="e">
        <f t="shared" si="68"/>
        <v>#DIV/0!</v>
      </c>
      <c r="Q50" s="11"/>
      <c r="R50" s="43" t="e">
        <f t="shared" si="69"/>
        <v>#DIV/0!</v>
      </c>
      <c r="S50" s="12">
        <f t="shared" si="70"/>
        <v>0</v>
      </c>
      <c r="T50" s="2"/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3">
        <f t="shared" si="71"/>
        <v>0</v>
      </c>
      <c r="AH50" s="54" t="e">
        <f t="shared" si="72"/>
        <v>#DIV/0!</v>
      </c>
    </row>
    <row r="51" spans="1:34" ht="16.5">
      <c r="A51" s="50" t="s">
        <v>80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57">
        <v>0</v>
      </c>
      <c r="M51" s="57">
        <v>0</v>
      </c>
      <c r="N51" s="2">
        <f t="shared" ca="1" si="66"/>
        <v>0</v>
      </c>
      <c r="O51" s="10">
        <f t="shared" si="67"/>
        <v>0</v>
      </c>
      <c r="P51" s="38" t="e">
        <f t="shared" si="68"/>
        <v>#DIV/0!</v>
      </c>
      <c r="Q51" s="11"/>
      <c r="R51" s="43" t="e">
        <f t="shared" si="69"/>
        <v>#DIV/0!</v>
      </c>
      <c r="S51" s="12">
        <f t="shared" si="70"/>
        <v>0</v>
      </c>
      <c r="T51" s="2"/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3">
        <f t="shared" si="71"/>
        <v>0</v>
      </c>
      <c r="AH51" s="54" t="e">
        <f t="shared" si="72"/>
        <v>#DIV/0!</v>
      </c>
    </row>
    <row r="52" spans="1:34" ht="16.5">
      <c r="A52" s="50" t="s">
        <v>81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57">
        <v>0</v>
      </c>
      <c r="M52" s="57">
        <v>0</v>
      </c>
      <c r="N52" s="2">
        <f t="shared" ca="1" si="66"/>
        <v>0</v>
      </c>
      <c r="O52" s="10">
        <f t="shared" si="67"/>
        <v>0</v>
      </c>
      <c r="P52" s="38" t="e">
        <f t="shared" si="68"/>
        <v>#DIV/0!</v>
      </c>
      <c r="Q52" s="11"/>
      <c r="R52" s="43" t="e">
        <f t="shared" si="69"/>
        <v>#DIV/0!</v>
      </c>
      <c r="S52" s="12">
        <f t="shared" si="70"/>
        <v>0</v>
      </c>
      <c r="T52" s="2"/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3">
        <f t="shared" si="71"/>
        <v>0</v>
      </c>
      <c r="AH52" s="54" t="e">
        <f t="shared" si="72"/>
        <v>#DIV/0!</v>
      </c>
    </row>
    <row r="53" spans="1:34" ht="16.5">
      <c r="A53" s="51" t="s">
        <v>82</v>
      </c>
      <c r="B53" s="13">
        <f t="shared" ref="B53:O53" si="73">SUM(B46:B52)</f>
        <v>0</v>
      </c>
      <c r="C53" s="13">
        <f t="shared" si="73"/>
        <v>0</v>
      </c>
      <c r="D53" s="13">
        <f t="shared" si="73"/>
        <v>0</v>
      </c>
      <c r="E53" s="13">
        <f t="shared" si="73"/>
        <v>0</v>
      </c>
      <c r="F53" s="13">
        <f t="shared" si="73"/>
        <v>0</v>
      </c>
      <c r="G53" s="13">
        <f t="shared" si="73"/>
        <v>0</v>
      </c>
      <c r="H53" s="13">
        <f t="shared" si="73"/>
        <v>0</v>
      </c>
      <c r="I53" s="13">
        <f t="shared" si="73"/>
        <v>0</v>
      </c>
      <c r="J53" s="13">
        <f t="shared" si="73"/>
        <v>0</v>
      </c>
      <c r="K53" s="13">
        <f t="shared" si="73"/>
        <v>0</v>
      </c>
      <c r="L53" s="13">
        <f t="shared" si="73"/>
        <v>0</v>
      </c>
      <c r="M53" s="13">
        <f t="shared" si="73"/>
        <v>0</v>
      </c>
      <c r="N53" s="13">
        <f t="shared" ca="1" si="73"/>
        <v>0</v>
      </c>
      <c r="O53" s="13">
        <f t="shared" si="73"/>
        <v>0</v>
      </c>
      <c r="P53" s="39" t="e">
        <f t="shared" si="68"/>
        <v>#DIV/0!</v>
      </c>
      <c r="Q53" s="13">
        <f t="shared" ref="Q53" si="74">SUM(Q46:Q52)</f>
        <v>0</v>
      </c>
      <c r="R53" s="39" t="e">
        <f t="shared" si="69"/>
        <v>#DIV/0!</v>
      </c>
      <c r="S53" s="13">
        <f t="shared" si="70"/>
        <v>0</v>
      </c>
      <c r="T53" s="13"/>
      <c r="U53" s="13">
        <f t="shared" ref="U53:AG53" si="75">SUM(U46:U52)</f>
        <v>0</v>
      </c>
      <c r="V53" s="13">
        <f t="shared" ref="V53:AD53" si="76">SUM(V46:V52)</f>
        <v>0</v>
      </c>
      <c r="W53" s="13">
        <f t="shared" si="76"/>
        <v>0</v>
      </c>
      <c r="X53" s="13">
        <f t="shared" si="76"/>
        <v>0</v>
      </c>
      <c r="Y53" s="13">
        <f t="shared" si="76"/>
        <v>0</v>
      </c>
      <c r="Z53" s="13">
        <f t="shared" si="76"/>
        <v>0</v>
      </c>
      <c r="AA53" s="13">
        <f t="shared" si="76"/>
        <v>0</v>
      </c>
      <c r="AB53" s="13">
        <f t="shared" si="76"/>
        <v>0</v>
      </c>
      <c r="AC53" s="13">
        <f t="shared" si="76"/>
        <v>0</v>
      </c>
      <c r="AD53" s="13">
        <f t="shared" si="76"/>
        <v>0</v>
      </c>
      <c r="AE53" s="13">
        <f t="shared" si="75"/>
        <v>0</v>
      </c>
      <c r="AF53" s="13">
        <f t="shared" si="75"/>
        <v>0</v>
      </c>
      <c r="AG53" s="13">
        <f t="shared" si="75"/>
        <v>0</v>
      </c>
      <c r="AH53" s="56" t="e">
        <f t="shared" si="72"/>
        <v>#DIV/0!</v>
      </c>
    </row>
    <row r="54" spans="1:34" ht="16.5">
      <c r="A54" s="52"/>
      <c r="B54" s="2"/>
      <c r="C54" s="2"/>
      <c r="D54" s="2"/>
      <c r="E54" s="2"/>
      <c r="F54" s="2"/>
      <c r="G54" s="2"/>
      <c r="H54" s="2"/>
      <c r="I54" s="2"/>
      <c r="J54" s="2"/>
      <c r="K54" s="2"/>
      <c r="L54" s="57"/>
      <c r="M54" s="57"/>
      <c r="N54" s="2"/>
      <c r="O54" s="5"/>
      <c r="P54" s="5"/>
      <c r="Q54" s="7"/>
      <c r="R54" s="7"/>
      <c r="S54" s="9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55"/>
    </row>
    <row r="55" spans="1:34" ht="16.5">
      <c r="A55" s="49" t="s">
        <v>83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57"/>
      <c r="M55" s="57"/>
      <c r="N55" s="2"/>
      <c r="O55" s="5"/>
      <c r="P55" s="5"/>
      <c r="Q55" s="7"/>
      <c r="R55" s="7"/>
      <c r="S55" s="9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55"/>
    </row>
    <row r="56" spans="1:34" ht="16.5">
      <c r="A56" s="49" t="s">
        <v>84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57"/>
      <c r="M56" s="57"/>
      <c r="N56" s="2"/>
      <c r="O56" s="5"/>
      <c r="P56" s="5"/>
      <c r="Q56" s="7"/>
      <c r="R56" s="7"/>
      <c r="S56" s="9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55"/>
    </row>
    <row r="57" spans="1:34" ht="16.5">
      <c r="A57" s="49" t="s">
        <v>85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57"/>
      <c r="M57" s="57"/>
      <c r="N57" s="2"/>
      <c r="O57" s="5"/>
      <c r="P57" s="5"/>
      <c r="Q57" s="7"/>
      <c r="R57" s="7"/>
      <c r="S57" s="9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55"/>
    </row>
    <row r="58" spans="1:34" ht="16.5">
      <c r="A58" s="50" t="s">
        <v>86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57">
        <v>0</v>
      </c>
      <c r="M58" s="57">
        <v>0</v>
      </c>
      <c r="N58" s="2">
        <f t="shared" ref="N58:N65" ca="1" si="77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58" s="10">
        <f t="shared" ref="O58:O61" si="78">SUM(B58:K58)/10</f>
        <v>0</v>
      </c>
      <c r="P58" s="38" t="e">
        <f t="shared" ref="P58:P114" si="79">O58/($O$20+$O$25)</f>
        <v>#DIV/0!</v>
      </c>
      <c r="Q58" s="11"/>
      <c r="R58" s="43" t="e">
        <f t="shared" ref="R58:R65" si="80">Q58/($Q$20+$Q$25)</f>
        <v>#DIV/0!</v>
      </c>
      <c r="S58" s="12">
        <f t="shared" ref="S58:S65" si="81">Q58-O58</f>
        <v>0</v>
      </c>
      <c r="T58" s="2"/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3">
        <f t="shared" ref="AG58:AG61" si="82">SUM(U58:AF58)</f>
        <v>0</v>
      </c>
      <c r="AH58" s="54" t="e">
        <f t="shared" ref="AH58:AH65" si="83">AG58/($AG$20+$AG$25)</f>
        <v>#DIV/0!</v>
      </c>
    </row>
    <row r="59" spans="1:34" ht="16.5">
      <c r="A59" s="50" t="s">
        <v>87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57">
        <v>0</v>
      </c>
      <c r="M59" s="57">
        <v>0</v>
      </c>
      <c r="N59" s="2">
        <f t="shared" ca="1" si="77"/>
        <v>0</v>
      </c>
      <c r="O59" s="10">
        <f t="shared" si="78"/>
        <v>0</v>
      </c>
      <c r="P59" s="38" t="e">
        <f t="shared" si="79"/>
        <v>#DIV/0!</v>
      </c>
      <c r="Q59" s="11"/>
      <c r="R59" s="43" t="e">
        <f t="shared" si="80"/>
        <v>#DIV/0!</v>
      </c>
      <c r="S59" s="12">
        <f t="shared" si="81"/>
        <v>0</v>
      </c>
      <c r="T59" s="2"/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3">
        <f t="shared" si="82"/>
        <v>0</v>
      </c>
      <c r="AH59" s="54" t="e">
        <f t="shared" si="83"/>
        <v>#DIV/0!</v>
      </c>
    </row>
    <row r="60" spans="1:34" ht="16.5">
      <c r="A60" s="50" t="s">
        <v>88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57">
        <v>0</v>
      </c>
      <c r="M60" s="57">
        <v>0</v>
      </c>
      <c r="N60" s="2">
        <f t="shared" ca="1" si="77"/>
        <v>0</v>
      </c>
      <c r="O60" s="10">
        <f t="shared" si="78"/>
        <v>0</v>
      </c>
      <c r="P60" s="38" t="e">
        <f t="shared" si="79"/>
        <v>#DIV/0!</v>
      </c>
      <c r="Q60" s="11"/>
      <c r="R60" s="43" t="e">
        <f t="shared" si="80"/>
        <v>#DIV/0!</v>
      </c>
      <c r="S60" s="12">
        <f t="shared" si="81"/>
        <v>0</v>
      </c>
      <c r="T60" s="2"/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3">
        <f t="shared" si="82"/>
        <v>0</v>
      </c>
      <c r="AH60" s="54" t="e">
        <f t="shared" si="83"/>
        <v>#DIV/0!</v>
      </c>
    </row>
    <row r="61" spans="1:34" ht="16.5">
      <c r="A61" s="50" t="s">
        <v>89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57">
        <v>0</v>
      </c>
      <c r="M61" s="57">
        <v>0</v>
      </c>
      <c r="N61" s="2">
        <f t="shared" ca="1" si="77"/>
        <v>0</v>
      </c>
      <c r="O61" s="10">
        <f t="shared" si="78"/>
        <v>0</v>
      </c>
      <c r="P61" s="38" t="e">
        <f t="shared" si="79"/>
        <v>#DIV/0!</v>
      </c>
      <c r="Q61" s="11"/>
      <c r="R61" s="43" t="e">
        <f t="shared" si="80"/>
        <v>#DIV/0!</v>
      </c>
      <c r="S61" s="12">
        <f t="shared" si="81"/>
        <v>0</v>
      </c>
      <c r="T61" s="2"/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3">
        <f t="shared" si="82"/>
        <v>0</v>
      </c>
      <c r="AH61" s="54" t="e">
        <f t="shared" si="83"/>
        <v>#DIV/0!</v>
      </c>
    </row>
    <row r="62" spans="1:34" ht="16.5">
      <c r="A62" s="51" t="s">
        <v>90</v>
      </c>
      <c r="B62" s="13">
        <f t="shared" ref="B62:O62" si="84">SUM(B58:B61)</f>
        <v>0</v>
      </c>
      <c r="C62" s="13">
        <f t="shared" si="84"/>
        <v>0</v>
      </c>
      <c r="D62" s="13">
        <f t="shared" si="84"/>
        <v>0</v>
      </c>
      <c r="E62" s="13">
        <f t="shared" si="84"/>
        <v>0</v>
      </c>
      <c r="F62" s="13">
        <f t="shared" si="84"/>
        <v>0</v>
      </c>
      <c r="G62" s="13">
        <f t="shared" si="84"/>
        <v>0</v>
      </c>
      <c r="H62" s="13">
        <f t="shared" si="84"/>
        <v>0</v>
      </c>
      <c r="I62" s="13">
        <f t="shared" si="84"/>
        <v>0</v>
      </c>
      <c r="J62" s="13">
        <f t="shared" si="84"/>
        <v>0</v>
      </c>
      <c r="K62" s="13">
        <f t="shared" si="84"/>
        <v>0</v>
      </c>
      <c r="L62" s="13">
        <f t="shared" si="84"/>
        <v>0</v>
      </c>
      <c r="M62" s="13">
        <f t="shared" si="84"/>
        <v>0</v>
      </c>
      <c r="N62" s="13">
        <f t="shared" ca="1" si="84"/>
        <v>0</v>
      </c>
      <c r="O62" s="13">
        <f t="shared" si="84"/>
        <v>0</v>
      </c>
      <c r="P62" s="39" t="e">
        <f t="shared" si="79"/>
        <v>#DIV/0!</v>
      </c>
      <c r="Q62" s="13">
        <f t="shared" ref="Q62" si="85">SUM(Q58:Q61)</f>
        <v>0</v>
      </c>
      <c r="R62" s="39" t="e">
        <f t="shared" si="80"/>
        <v>#DIV/0!</v>
      </c>
      <c r="S62" s="13">
        <f t="shared" si="81"/>
        <v>0</v>
      </c>
      <c r="T62" s="13"/>
      <c r="U62" s="13">
        <f t="shared" ref="U62:AG62" si="86">SUM(U58:U61)</f>
        <v>0</v>
      </c>
      <c r="V62" s="13">
        <f t="shared" ref="V62:AD62" si="87">SUM(V58:V61)</f>
        <v>0</v>
      </c>
      <c r="W62" s="13">
        <f t="shared" si="87"/>
        <v>0</v>
      </c>
      <c r="X62" s="13">
        <f t="shared" si="87"/>
        <v>0</v>
      </c>
      <c r="Y62" s="13">
        <f t="shared" si="87"/>
        <v>0</v>
      </c>
      <c r="Z62" s="13">
        <f t="shared" si="87"/>
        <v>0</v>
      </c>
      <c r="AA62" s="13">
        <f t="shared" si="87"/>
        <v>0</v>
      </c>
      <c r="AB62" s="13">
        <f t="shared" si="87"/>
        <v>0</v>
      </c>
      <c r="AC62" s="13">
        <f t="shared" si="87"/>
        <v>0</v>
      </c>
      <c r="AD62" s="13">
        <f t="shared" si="87"/>
        <v>0</v>
      </c>
      <c r="AE62" s="13">
        <f t="shared" si="86"/>
        <v>0</v>
      </c>
      <c r="AF62" s="13">
        <f t="shared" si="86"/>
        <v>0</v>
      </c>
      <c r="AG62" s="13">
        <f t="shared" si="86"/>
        <v>0</v>
      </c>
      <c r="AH62" s="56" t="e">
        <f t="shared" si="83"/>
        <v>#DIV/0!</v>
      </c>
    </row>
    <row r="63" spans="1:34" ht="16.5">
      <c r="A63" s="50" t="s">
        <v>91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57">
        <v>0</v>
      </c>
      <c r="M63" s="57">
        <v>0</v>
      </c>
      <c r="N63" s="2">
        <f t="shared" ca="1" si="77"/>
        <v>0</v>
      </c>
      <c r="O63" s="10">
        <f t="shared" ref="O63:O65" si="88">SUM(B63:K63)/10</f>
        <v>0</v>
      </c>
      <c r="P63" s="38" t="e">
        <f t="shared" si="79"/>
        <v>#DIV/0!</v>
      </c>
      <c r="Q63" s="11"/>
      <c r="R63" s="43" t="e">
        <f t="shared" si="80"/>
        <v>#DIV/0!</v>
      </c>
      <c r="S63" s="12">
        <f t="shared" si="81"/>
        <v>0</v>
      </c>
      <c r="T63" s="2"/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3">
        <f t="shared" ref="AG63:AG95" si="89">SUM(U63:AF63)</f>
        <v>0</v>
      </c>
      <c r="AH63" s="54" t="e">
        <f t="shared" si="83"/>
        <v>#DIV/0!</v>
      </c>
    </row>
    <row r="64" spans="1:34" ht="16.5">
      <c r="A64" s="50" t="s">
        <v>92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57">
        <v>0</v>
      </c>
      <c r="M64" s="57">
        <v>0</v>
      </c>
      <c r="N64" s="2">
        <f t="shared" ca="1" si="77"/>
        <v>0</v>
      </c>
      <c r="O64" s="10">
        <f t="shared" si="88"/>
        <v>0</v>
      </c>
      <c r="P64" s="38" t="e">
        <f t="shared" si="79"/>
        <v>#DIV/0!</v>
      </c>
      <c r="Q64" s="11"/>
      <c r="R64" s="43" t="e">
        <f t="shared" si="80"/>
        <v>#DIV/0!</v>
      </c>
      <c r="S64" s="12">
        <f t="shared" si="81"/>
        <v>0</v>
      </c>
      <c r="T64" s="2"/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3">
        <f t="shared" si="89"/>
        <v>0</v>
      </c>
      <c r="AH64" s="54" t="e">
        <f t="shared" si="83"/>
        <v>#DIV/0!</v>
      </c>
    </row>
    <row r="65" spans="1:34" ht="16.5">
      <c r="A65" s="50" t="s">
        <v>93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57">
        <v>0</v>
      </c>
      <c r="M65" s="57">
        <v>0</v>
      </c>
      <c r="N65" s="2">
        <f t="shared" ca="1" si="77"/>
        <v>0</v>
      </c>
      <c r="O65" s="10">
        <f t="shared" si="88"/>
        <v>0</v>
      </c>
      <c r="P65" s="38" t="e">
        <f t="shared" si="79"/>
        <v>#DIV/0!</v>
      </c>
      <c r="Q65" s="11"/>
      <c r="R65" s="43" t="e">
        <f t="shared" si="80"/>
        <v>#DIV/0!</v>
      </c>
      <c r="S65" s="12">
        <f t="shared" si="81"/>
        <v>0</v>
      </c>
      <c r="T65" s="2"/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3">
        <f t="shared" si="89"/>
        <v>0</v>
      </c>
      <c r="AH65" s="54" t="e">
        <f t="shared" si="83"/>
        <v>#DIV/0!</v>
      </c>
    </row>
    <row r="66" spans="1:34" ht="16.5">
      <c r="A66" s="49" t="s">
        <v>94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57"/>
      <c r="M66" s="57"/>
      <c r="N66" s="2"/>
      <c r="O66" s="10"/>
      <c r="P66" s="10"/>
      <c r="Q66" s="11"/>
      <c r="R66" s="11"/>
      <c r="S66" s="1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3"/>
      <c r="AH66" s="55"/>
    </row>
    <row r="67" spans="1:34" ht="16.5">
      <c r="A67" s="50" t="s">
        <v>95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57">
        <v>0</v>
      </c>
      <c r="M67" s="57">
        <v>0</v>
      </c>
      <c r="N67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67" s="10">
        <f t="shared" ref="O67:O68" si="90">SUM(B67:K67)/10</f>
        <v>0</v>
      </c>
      <c r="P67" s="38" t="e">
        <f t="shared" si="79"/>
        <v>#DIV/0!</v>
      </c>
      <c r="Q67" s="11"/>
      <c r="R67" s="43" t="e">
        <f t="shared" ref="R67:R70" si="91">Q67/($Q$20+$Q$25)</f>
        <v>#DIV/0!</v>
      </c>
      <c r="S67" s="12">
        <f t="shared" ref="S67:S70" si="92">Q67-O67</f>
        <v>0</v>
      </c>
      <c r="T67" s="2"/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3">
        <f t="shared" si="89"/>
        <v>0</v>
      </c>
      <c r="AH67" s="54" t="e">
        <f t="shared" ref="AH67:AH70" si="93">AG67/($AG$20+$AG$25)</f>
        <v>#DIV/0!</v>
      </c>
    </row>
    <row r="68" spans="1:34" ht="16.5">
      <c r="A68" s="50" t="s">
        <v>96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57">
        <v>0</v>
      </c>
      <c r="M68" s="57">
        <v>0</v>
      </c>
      <c r="N68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68" s="10">
        <f t="shared" si="90"/>
        <v>0</v>
      </c>
      <c r="P68" s="38" t="e">
        <f t="shared" si="79"/>
        <v>#DIV/0!</v>
      </c>
      <c r="Q68" s="11"/>
      <c r="R68" s="43" t="e">
        <f t="shared" si="91"/>
        <v>#DIV/0!</v>
      </c>
      <c r="S68" s="12">
        <f t="shared" si="92"/>
        <v>0</v>
      </c>
      <c r="T68" s="2"/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3">
        <f t="shared" si="89"/>
        <v>0</v>
      </c>
      <c r="AH68" s="54" t="e">
        <f t="shared" si="93"/>
        <v>#DIV/0!</v>
      </c>
    </row>
    <row r="69" spans="1:34" ht="16.5">
      <c r="A69" s="51" t="s">
        <v>97</v>
      </c>
      <c r="B69" s="13">
        <f t="shared" ref="B69:O69" si="94">SUM(B67:B68)</f>
        <v>0</v>
      </c>
      <c r="C69" s="13">
        <f t="shared" si="94"/>
        <v>0</v>
      </c>
      <c r="D69" s="13">
        <f t="shared" si="94"/>
        <v>0</v>
      </c>
      <c r="E69" s="13">
        <f t="shared" si="94"/>
        <v>0</v>
      </c>
      <c r="F69" s="13">
        <f t="shared" si="94"/>
        <v>0</v>
      </c>
      <c r="G69" s="13">
        <f t="shared" si="94"/>
        <v>0</v>
      </c>
      <c r="H69" s="13">
        <f t="shared" si="94"/>
        <v>0</v>
      </c>
      <c r="I69" s="13">
        <f t="shared" si="94"/>
        <v>0</v>
      </c>
      <c r="J69" s="13">
        <f t="shared" si="94"/>
        <v>0</v>
      </c>
      <c r="K69" s="13">
        <f t="shared" si="94"/>
        <v>0</v>
      </c>
      <c r="L69" s="13">
        <f t="shared" si="94"/>
        <v>0</v>
      </c>
      <c r="M69" s="13">
        <f t="shared" si="94"/>
        <v>0</v>
      </c>
      <c r="N69" s="13">
        <f t="shared" ca="1" si="94"/>
        <v>0</v>
      </c>
      <c r="O69" s="13">
        <f t="shared" si="94"/>
        <v>0</v>
      </c>
      <c r="P69" s="39" t="e">
        <f t="shared" si="79"/>
        <v>#DIV/0!</v>
      </c>
      <c r="Q69" s="13">
        <f t="shared" ref="Q69" si="95">SUM(Q67:Q68)</f>
        <v>0</v>
      </c>
      <c r="R69" s="39" t="e">
        <f t="shared" si="91"/>
        <v>#DIV/0!</v>
      </c>
      <c r="S69" s="13">
        <f t="shared" si="92"/>
        <v>0</v>
      </c>
      <c r="T69" s="13"/>
      <c r="U69" s="13">
        <f t="shared" ref="U69:AG69" si="96">SUM(U67:U68)</f>
        <v>0</v>
      </c>
      <c r="V69" s="13">
        <f t="shared" ref="V69:AD69" si="97">SUM(V67:V68)</f>
        <v>0</v>
      </c>
      <c r="W69" s="13">
        <f t="shared" si="97"/>
        <v>0</v>
      </c>
      <c r="X69" s="13">
        <f t="shared" si="97"/>
        <v>0</v>
      </c>
      <c r="Y69" s="13">
        <f t="shared" si="97"/>
        <v>0</v>
      </c>
      <c r="Z69" s="13">
        <f t="shared" si="97"/>
        <v>0</v>
      </c>
      <c r="AA69" s="13">
        <f t="shared" si="97"/>
        <v>0</v>
      </c>
      <c r="AB69" s="13">
        <f t="shared" si="97"/>
        <v>0</v>
      </c>
      <c r="AC69" s="13">
        <f t="shared" si="97"/>
        <v>0</v>
      </c>
      <c r="AD69" s="13">
        <f t="shared" si="97"/>
        <v>0</v>
      </c>
      <c r="AE69" s="13">
        <f t="shared" si="96"/>
        <v>0</v>
      </c>
      <c r="AF69" s="13">
        <f t="shared" si="96"/>
        <v>0</v>
      </c>
      <c r="AG69" s="13">
        <f t="shared" si="96"/>
        <v>0</v>
      </c>
      <c r="AH69" s="56" t="e">
        <f t="shared" si="93"/>
        <v>#DIV/0!</v>
      </c>
    </row>
    <row r="70" spans="1:34" ht="16.5">
      <c r="A70" s="50" t="s">
        <v>98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57">
        <v>0</v>
      </c>
      <c r="M70" s="57">
        <v>0</v>
      </c>
      <c r="N70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70" s="10">
        <f t="shared" ref="O70" si="98">SUM(B70:K70)/10</f>
        <v>0</v>
      </c>
      <c r="P70" s="38" t="e">
        <f t="shared" si="79"/>
        <v>#DIV/0!</v>
      </c>
      <c r="Q70" s="11"/>
      <c r="R70" s="43" t="e">
        <f t="shared" si="91"/>
        <v>#DIV/0!</v>
      </c>
      <c r="S70" s="12">
        <f t="shared" si="92"/>
        <v>0</v>
      </c>
      <c r="T70" s="2"/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3">
        <f t="shared" si="89"/>
        <v>0</v>
      </c>
      <c r="AH70" s="54" t="e">
        <f t="shared" si="93"/>
        <v>#DIV/0!</v>
      </c>
    </row>
    <row r="71" spans="1:34" ht="16.5">
      <c r="A71" s="49" t="s">
        <v>99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57"/>
      <c r="M71" s="57"/>
      <c r="N71" s="2"/>
      <c r="O71" s="10"/>
      <c r="P71" s="10"/>
      <c r="Q71" s="11"/>
      <c r="R71" s="11"/>
      <c r="S71" s="1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55"/>
    </row>
    <row r="72" spans="1:34" ht="16.5">
      <c r="A72" s="50" t="s">
        <v>100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57">
        <v>0</v>
      </c>
      <c r="M72" s="57">
        <v>0</v>
      </c>
      <c r="N72" s="2">
        <f t="shared" ref="N72:N95" ca="1" si="99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72" s="10">
        <f t="shared" ref="O72:O84" si="100">SUM(B72:K72)/10</f>
        <v>0</v>
      </c>
      <c r="P72" s="38" t="e">
        <f t="shared" si="79"/>
        <v>#DIV/0!</v>
      </c>
      <c r="Q72" s="11"/>
      <c r="R72" s="43" t="e">
        <f t="shared" ref="R72:R96" si="101">Q72/($Q$20+$Q$25)</f>
        <v>#DIV/0!</v>
      </c>
      <c r="S72" s="12">
        <f t="shared" ref="S72:S96" si="102">Q72-O72</f>
        <v>0</v>
      </c>
      <c r="T72" s="2"/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3">
        <f t="shared" si="89"/>
        <v>0</v>
      </c>
      <c r="AH72" s="54" t="e">
        <f t="shared" ref="AH72:AH96" si="103">AG72/($AG$20+$AG$25)</f>
        <v>#DIV/0!</v>
      </c>
    </row>
    <row r="73" spans="1:34" ht="16.5">
      <c r="A73" s="50" t="s">
        <v>101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57">
        <v>0</v>
      </c>
      <c r="M73" s="57">
        <v>0</v>
      </c>
      <c r="N73" s="2">
        <f t="shared" ca="1" si="99"/>
        <v>0</v>
      </c>
      <c r="O73" s="10">
        <f t="shared" si="100"/>
        <v>0</v>
      </c>
      <c r="P73" s="38" t="e">
        <f t="shared" si="79"/>
        <v>#DIV/0!</v>
      </c>
      <c r="Q73" s="11"/>
      <c r="R73" s="43" t="e">
        <f t="shared" si="101"/>
        <v>#DIV/0!</v>
      </c>
      <c r="S73" s="12">
        <f t="shared" si="102"/>
        <v>0</v>
      </c>
      <c r="T73" s="2"/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3">
        <f t="shared" si="89"/>
        <v>0</v>
      </c>
      <c r="AH73" s="54" t="e">
        <f t="shared" si="103"/>
        <v>#DIV/0!</v>
      </c>
    </row>
    <row r="74" spans="1:34" ht="16.5">
      <c r="A74" s="50" t="s">
        <v>102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57">
        <v>0</v>
      </c>
      <c r="M74" s="57">
        <v>0</v>
      </c>
      <c r="N74" s="2">
        <f t="shared" ca="1" si="99"/>
        <v>0</v>
      </c>
      <c r="O74" s="10">
        <f t="shared" si="100"/>
        <v>0</v>
      </c>
      <c r="P74" s="38" t="e">
        <f t="shared" si="79"/>
        <v>#DIV/0!</v>
      </c>
      <c r="Q74" s="11"/>
      <c r="R74" s="43" t="e">
        <f t="shared" si="101"/>
        <v>#DIV/0!</v>
      </c>
      <c r="S74" s="12">
        <f t="shared" si="102"/>
        <v>0</v>
      </c>
      <c r="T74" s="2"/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3">
        <f t="shared" si="89"/>
        <v>0</v>
      </c>
      <c r="AH74" s="54" t="e">
        <f t="shared" si="103"/>
        <v>#DIV/0!</v>
      </c>
    </row>
    <row r="75" spans="1:34" ht="16.5">
      <c r="A75" s="50" t="s">
        <v>103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57">
        <v>0</v>
      </c>
      <c r="M75" s="57">
        <v>0</v>
      </c>
      <c r="N75" s="2">
        <f t="shared" ca="1" si="99"/>
        <v>0</v>
      </c>
      <c r="O75" s="10">
        <f t="shared" si="100"/>
        <v>0</v>
      </c>
      <c r="P75" s="38" t="e">
        <f t="shared" si="79"/>
        <v>#DIV/0!</v>
      </c>
      <c r="Q75" s="11"/>
      <c r="R75" s="43" t="e">
        <f t="shared" si="101"/>
        <v>#DIV/0!</v>
      </c>
      <c r="S75" s="12">
        <f t="shared" si="102"/>
        <v>0</v>
      </c>
      <c r="T75" s="2"/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3">
        <f t="shared" si="89"/>
        <v>0</v>
      </c>
      <c r="AH75" s="54" t="e">
        <f t="shared" si="103"/>
        <v>#DIV/0!</v>
      </c>
    </row>
    <row r="76" spans="1:34" ht="16.5">
      <c r="A76" s="50" t="s">
        <v>104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57">
        <v>0</v>
      </c>
      <c r="M76" s="57">
        <v>0</v>
      </c>
      <c r="N76" s="2">
        <f t="shared" ca="1" si="99"/>
        <v>0</v>
      </c>
      <c r="O76" s="10">
        <f t="shared" si="100"/>
        <v>0</v>
      </c>
      <c r="P76" s="38" t="e">
        <f t="shared" si="79"/>
        <v>#DIV/0!</v>
      </c>
      <c r="Q76" s="11"/>
      <c r="R76" s="43" t="e">
        <f t="shared" si="101"/>
        <v>#DIV/0!</v>
      </c>
      <c r="S76" s="12">
        <f t="shared" si="102"/>
        <v>0</v>
      </c>
      <c r="T76" s="2"/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3">
        <f t="shared" si="89"/>
        <v>0</v>
      </c>
      <c r="AH76" s="54" t="e">
        <f t="shared" si="103"/>
        <v>#DIV/0!</v>
      </c>
    </row>
    <row r="77" spans="1:34" ht="16.5">
      <c r="A77" s="50" t="s">
        <v>105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57">
        <v>0</v>
      </c>
      <c r="M77" s="57">
        <v>0</v>
      </c>
      <c r="N77" s="2">
        <f t="shared" ca="1" si="99"/>
        <v>0</v>
      </c>
      <c r="O77" s="10">
        <f t="shared" si="100"/>
        <v>0</v>
      </c>
      <c r="P77" s="38" t="e">
        <f t="shared" si="79"/>
        <v>#DIV/0!</v>
      </c>
      <c r="Q77" s="11"/>
      <c r="R77" s="43" t="e">
        <f t="shared" si="101"/>
        <v>#DIV/0!</v>
      </c>
      <c r="S77" s="12">
        <f t="shared" si="102"/>
        <v>0</v>
      </c>
      <c r="T77" s="2"/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3">
        <f t="shared" si="89"/>
        <v>0</v>
      </c>
      <c r="AH77" s="54" t="e">
        <f t="shared" si="103"/>
        <v>#DIV/0!</v>
      </c>
    </row>
    <row r="78" spans="1:34" ht="16.5">
      <c r="A78" s="50" t="s">
        <v>106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57">
        <v>0</v>
      </c>
      <c r="M78" s="57">
        <v>0</v>
      </c>
      <c r="N78" s="2">
        <f t="shared" ca="1" si="99"/>
        <v>0</v>
      </c>
      <c r="O78" s="10">
        <f t="shared" si="100"/>
        <v>0</v>
      </c>
      <c r="P78" s="38" t="e">
        <f t="shared" si="79"/>
        <v>#DIV/0!</v>
      </c>
      <c r="Q78" s="11"/>
      <c r="R78" s="43" t="e">
        <f t="shared" si="101"/>
        <v>#DIV/0!</v>
      </c>
      <c r="S78" s="12">
        <f t="shared" si="102"/>
        <v>0</v>
      </c>
      <c r="T78" s="2"/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3">
        <f t="shared" si="89"/>
        <v>0</v>
      </c>
      <c r="AH78" s="54" t="e">
        <f t="shared" si="103"/>
        <v>#DIV/0!</v>
      </c>
    </row>
    <row r="79" spans="1:34" ht="16.5">
      <c r="A79" s="50" t="s">
        <v>107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57">
        <v>0</v>
      </c>
      <c r="M79" s="57">
        <v>0</v>
      </c>
      <c r="N79" s="2">
        <f t="shared" ca="1" si="99"/>
        <v>0</v>
      </c>
      <c r="O79" s="10">
        <f t="shared" si="100"/>
        <v>0</v>
      </c>
      <c r="P79" s="38" t="e">
        <f t="shared" si="79"/>
        <v>#DIV/0!</v>
      </c>
      <c r="Q79" s="11"/>
      <c r="R79" s="43" t="e">
        <f t="shared" si="101"/>
        <v>#DIV/0!</v>
      </c>
      <c r="S79" s="12">
        <f t="shared" si="102"/>
        <v>0</v>
      </c>
      <c r="T79" s="2"/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3">
        <f t="shared" si="89"/>
        <v>0</v>
      </c>
      <c r="AH79" s="54" t="e">
        <f t="shared" si="103"/>
        <v>#DIV/0!</v>
      </c>
    </row>
    <row r="80" spans="1:34" ht="16.5">
      <c r="A80" s="50" t="s">
        <v>108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57">
        <v>0</v>
      </c>
      <c r="M80" s="57">
        <v>0</v>
      </c>
      <c r="N80" s="2">
        <f t="shared" ca="1" si="99"/>
        <v>0</v>
      </c>
      <c r="O80" s="10">
        <f t="shared" si="100"/>
        <v>0</v>
      </c>
      <c r="P80" s="38" t="e">
        <f t="shared" si="79"/>
        <v>#DIV/0!</v>
      </c>
      <c r="Q80" s="11"/>
      <c r="R80" s="43" t="e">
        <f t="shared" si="101"/>
        <v>#DIV/0!</v>
      </c>
      <c r="S80" s="12">
        <f t="shared" si="102"/>
        <v>0</v>
      </c>
      <c r="T80" s="2"/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3">
        <f t="shared" si="89"/>
        <v>0</v>
      </c>
      <c r="AH80" s="54" t="e">
        <f t="shared" si="103"/>
        <v>#DIV/0!</v>
      </c>
    </row>
    <row r="81" spans="1:34" ht="16.5">
      <c r="A81" s="50" t="s">
        <v>109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57">
        <v>0</v>
      </c>
      <c r="M81" s="57">
        <v>0</v>
      </c>
      <c r="N81" s="2">
        <f t="shared" ca="1" si="99"/>
        <v>0</v>
      </c>
      <c r="O81" s="10">
        <f t="shared" si="100"/>
        <v>0</v>
      </c>
      <c r="P81" s="38" t="e">
        <f t="shared" si="79"/>
        <v>#DIV/0!</v>
      </c>
      <c r="Q81" s="11"/>
      <c r="R81" s="43" t="e">
        <f t="shared" si="101"/>
        <v>#DIV/0!</v>
      </c>
      <c r="S81" s="12">
        <f t="shared" si="102"/>
        <v>0</v>
      </c>
      <c r="T81" s="2"/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3">
        <f t="shared" si="89"/>
        <v>0</v>
      </c>
      <c r="AH81" s="54" t="e">
        <f t="shared" si="103"/>
        <v>#DIV/0!</v>
      </c>
    </row>
    <row r="82" spans="1:34" ht="16.5">
      <c r="A82" s="50" t="s">
        <v>110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57">
        <v>0</v>
      </c>
      <c r="M82" s="57">
        <v>0</v>
      </c>
      <c r="N82" s="2">
        <f t="shared" ca="1" si="99"/>
        <v>0</v>
      </c>
      <c r="O82" s="10">
        <f t="shared" si="100"/>
        <v>0</v>
      </c>
      <c r="P82" s="38" t="e">
        <f t="shared" si="79"/>
        <v>#DIV/0!</v>
      </c>
      <c r="Q82" s="11"/>
      <c r="R82" s="43" t="e">
        <f t="shared" si="101"/>
        <v>#DIV/0!</v>
      </c>
      <c r="S82" s="12">
        <f t="shared" si="102"/>
        <v>0</v>
      </c>
      <c r="T82" s="2"/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3">
        <f t="shared" si="89"/>
        <v>0</v>
      </c>
      <c r="AH82" s="54" t="e">
        <f t="shared" si="103"/>
        <v>#DIV/0!</v>
      </c>
    </row>
    <row r="83" spans="1:34" ht="16.5">
      <c r="A83" s="50" t="s">
        <v>111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57">
        <v>0</v>
      </c>
      <c r="M83" s="57">
        <v>0</v>
      </c>
      <c r="N83" s="2">
        <f t="shared" ca="1" si="99"/>
        <v>0</v>
      </c>
      <c r="O83" s="10">
        <f t="shared" si="100"/>
        <v>0</v>
      </c>
      <c r="P83" s="38" t="e">
        <f t="shared" si="79"/>
        <v>#DIV/0!</v>
      </c>
      <c r="Q83" s="11"/>
      <c r="R83" s="43" t="e">
        <f t="shared" si="101"/>
        <v>#DIV/0!</v>
      </c>
      <c r="S83" s="12">
        <f t="shared" si="102"/>
        <v>0</v>
      </c>
      <c r="T83" s="2"/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3">
        <f t="shared" si="89"/>
        <v>0</v>
      </c>
      <c r="AH83" s="54" t="e">
        <f t="shared" si="103"/>
        <v>#DIV/0!</v>
      </c>
    </row>
    <row r="84" spans="1:34" ht="16.5">
      <c r="A84" s="50" t="s">
        <v>112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57">
        <v>0</v>
      </c>
      <c r="M84" s="57">
        <v>0</v>
      </c>
      <c r="N84" s="2">
        <f t="shared" ca="1" si="99"/>
        <v>0</v>
      </c>
      <c r="O84" s="10">
        <f t="shared" si="100"/>
        <v>0</v>
      </c>
      <c r="P84" s="38" t="e">
        <f t="shared" si="79"/>
        <v>#DIV/0!</v>
      </c>
      <c r="Q84" s="11"/>
      <c r="R84" s="43" t="e">
        <f t="shared" si="101"/>
        <v>#DIV/0!</v>
      </c>
      <c r="S84" s="12">
        <f t="shared" si="102"/>
        <v>0</v>
      </c>
      <c r="T84" s="2"/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3">
        <f t="shared" si="89"/>
        <v>0</v>
      </c>
      <c r="AH84" s="54" t="e">
        <f t="shared" si="103"/>
        <v>#DIV/0!</v>
      </c>
    </row>
    <row r="85" spans="1:34" ht="16.5">
      <c r="A85" s="51" t="s">
        <v>113</v>
      </c>
      <c r="B85" s="13">
        <f t="shared" ref="B85:O85" si="104">SUM(B72:B84)</f>
        <v>0</v>
      </c>
      <c r="C85" s="13">
        <f t="shared" si="104"/>
        <v>0</v>
      </c>
      <c r="D85" s="13">
        <f t="shared" si="104"/>
        <v>0</v>
      </c>
      <c r="E85" s="13">
        <f t="shared" si="104"/>
        <v>0</v>
      </c>
      <c r="F85" s="13">
        <f t="shared" si="104"/>
        <v>0</v>
      </c>
      <c r="G85" s="13">
        <f t="shared" si="104"/>
        <v>0</v>
      </c>
      <c r="H85" s="13">
        <f t="shared" si="104"/>
        <v>0</v>
      </c>
      <c r="I85" s="13">
        <f t="shared" si="104"/>
        <v>0</v>
      </c>
      <c r="J85" s="13">
        <f t="shared" si="104"/>
        <v>0</v>
      </c>
      <c r="K85" s="13">
        <f t="shared" si="104"/>
        <v>0</v>
      </c>
      <c r="L85" s="13">
        <f t="shared" si="104"/>
        <v>0</v>
      </c>
      <c r="M85" s="13">
        <f t="shared" si="104"/>
        <v>0</v>
      </c>
      <c r="N85" s="13">
        <f t="shared" ca="1" si="104"/>
        <v>0</v>
      </c>
      <c r="O85" s="13">
        <f t="shared" si="104"/>
        <v>0</v>
      </c>
      <c r="P85" s="39" t="e">
        <f t="shared" si="79"/>
        <v>#DIV/0!</v>
      </c>
      <c r="Q85" s="13">
        <f t="shared" ref="Q85" si="105">SUM(Q72:Q84)</f>
        <v>0</v>
      </c>
      <c r="R85" s="39" t="e">
        <f t="shared" si="101"/>
        <v>#DIV/0!</v>
      </c>
      <c r="S85" s="13">
        <f t="shared" si="102"/>
        <v>0</v>
      </c>
      <c r="T85" s="13"/>
      <c r="U85" s="13">
        <f t="shared" ref="U85:AG85" si="106">SUM(U72:U84)</f>
        <v>0</v>
      </c>
      <c r="V85" s="13">
        <f t="shared" ref="V85:AD85" si="107">SUM(V72:V84)</f>
        <v>0</v>
      </c>
      <c r="W85" s="13">
        <f t="shared" si="107"/>
        <v>0</v>
      </c>
      <c r="X85" s="13">
        <f t="shared" si="107"/>
        <v>0</v>
      </c>
      <c r="Y85" s="13">
        <f t="shared" si="107"/>
        <v>0</v>
      </c>
      <c r="Z85" s="13">
        <f t="shared" si="107"/>
        <v>0</v>
      </c>
      <c r="AA85" s="13">
        <f t="shared" si="107"/>
        <v>0</v>
      </c>
      <c r="AB85" s="13">
        <f t="shared" si="107"/>
        <v>0</v>
      </c>
      <c r="AC85" s="13">
        <f t="shared" si="107"/>
        <v>0</v>
      </c>
      <c r="AD85" s="13">
        <f t="shared" si="107"/>
        <v>0</v>
      </c>
      <c r="AE85" s="13">
        <f t="shared" si="106"/>
        <v>0</v>
      </c>
      <c r="AF85" s="13">
        <f t="shared" si="106"/>
        <v>0</v>
      </c>
      <c r="AG85" s="13">
        <f t="shared" si="106"/>
        <v>0</v>
      </c>
      <c r="AH85" s="56" t="e">
        <f t="shared" si="103"/>
        <v>#DIV/0!</v>
      </c>
    </row>
    <row r="86" spans="1:34" ht="16.5">
      <c r="A86" s="50" t="s">
        <v>114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57">
        <v>0</v>
      </c>
      <c r="M86" s="57">
        <v>0</v>
      </c>
      <c r="N86" s="2">
        <f t="shared" ca="1" si="99"/>
        <v>0</v>
      </c>
      <c r="O86" s="10">
        <f t="shared" ref="O86:O95" si="108">SUM(B86:K86)/10</f>
        <v>0</v>
      </c>
      <c r="P86" s="38" t="e">
        <f t="shared" si="79"/>
        <v>#DIV/0!</v>
      </c>
      <c r="Q86" s="11"/>
      <c r="R86" s="43" t="e">
        <f t="shared" si="101"/>
        <v>#DIV/0!</v>
      </c>
      <c r="S86" s="12">
        <f t="shared" si="102"/>
        <v>0</v>
      </c>
      <c r="T86" s="2"/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3">
        <f t="shared" si="89"/>
        <v>0</v>
      </c>
      <c r="AH86" s="54" t="e">
        <f t="shared" si="103"/>
        <v>#DIV/0!</v>
      </c>
    </row>
    <row r="87" spans="1:34" ht="16.5">
      <c r="A87" s="50" t="s">
        <v>115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57">
        <v>0</v>
      </c>
      <c r="M87" s="57">
        <v>0</v>
      </c>
      <c r="N87" s="2">
        <f t="shared" ca="1" si="99"/>
        <v>0</v>
      </c>
      <c r="O87" s="10">
        <f t="shared" si="108"/>
        <v>0</v>
      </c>
      <c r="P87" s="38" t="e">
        <f t="shared" si="79"/>
        <v>#DIV/0!</v>
      </c>
      <c r="Q87" s="11"/>
      <c r="R87" s="43" t="e">
        <f t="shared" si="101"/>
        <v>#DIV/0!</v>
      </c>
      <c r="S87" s="12">
        <f t="shared" si="102"/>
        <v>0</v>
      </c>
      <c r="T87" s="2"/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3">
        <f t="shared" si="89"/>
        <v>0</v>
      </c>
      <c r="AH87" s="54" t="e">
        <f t="shared" si="103"/>
        <v>#DIV/0!</v>
      </c>
    </row>
    <row r="88" spans="1:34" ht="16.5">
      <c r="A88" s="50" t="s">
        <v>116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57">
        <v>0</v>
      </c>
      <c r="M88" s="57">
        <v>0</v>
      </c>
      <c r="N88" s="2">
        <f t="shared" ca="1" si="99"/>
        <v>0</v>
      </c>
      <c r="O88" s="10">
        <f t="shared" si="108"/>
        <v>0</v>
      </c>
      <c r="P88" s="38" t="e">
        <f t="shared" si="79"/>
        <v>#DIV/0!</v>
      </c>
      <c r="Q88" s="11"/>
      <c r="R88" s="43" t="e">
        <f t="shared" si="101"/>
        <v>#DIV/0!</v>
      </c>
      <c r="S88" s="12">
        <f t="shared" si="102"/>
        <v>0</v>
      </c>
      <c r="T88" s="2"/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3">
        <f t="shared" si="89"/>
        <v>0</v>
      </c>
      <c r="AH88" s="54" t="e">
        <f t="shared" si="103"/>
        <v>#DIV/0!</v>
      </c>
    </row>
    <row r="89" spans="1:34" ht="16.5">
      <c r="A89" s="50" t="s">
        <v>117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57">
        <v>0</v>
      </c>
      <c r="M89" s="57">
        <v>0</v>
      </c>
      <c r="N89" s="2">
        <f t="shared" ca="1" si="99"/>
        <v>0</v>
      </c>
      <c r="O89" s="10">
        <f t="shared" si="108"/>
        <v>0</v>
      </c>
      <c r="P89" s="38" t="e">
        <f t="shared" si="79"/>
        <v>#DIV/0!</v>
      </c>
      <c r="Q89" s="11"/>
      <c r="R89" s="43" t="e">
        <f t="shared" si="101"/>
        <v>#DIV/0!</v>
      </c>
      <c r="S89" s="12">
        <f t="shared" si="102"/>
        <v>0</v>
      </c>
      <c r="T89" s="2"/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3">
        <f t="shared" si="89"/>
        <v>0</v>
      </c>
      <c r="AH89" s="54" t="e">
        <f t="shared" si="103"/>
        <v>#DIV/0!</v>
      </c>
    </row>
    <row r="90" spans="1:34" ht="16.5">
      <c r="A90" s="50" t="s">
        <v>118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57">
        <v>0</v>
      </c>
      <c r="M90" s="57">
        <v>0</v>
      </c>
      <c r="N90" s="2">
        <f t="shared" ca="1" si="99"/>
        <v>0</v>
      </c>
      <c r="O90" s="10">
        <f t="shared" si="108"/>
        <v>0</v>
      </c>
      <c r="P90" s="38" t="e">
        <f t="shared" si="79"/>
        <v>#DIV/0!</v>
      </c>
      <c r="Q90" s="11"/>
      <c r="R90" s="43" t="e">
        <f t="shared" si="101"/>
        <v>#DIV/0!</v>
      </c>
      <c r="S90" s="12">
        <f t="shared" si="102"/>
        <v>0</v>
      </c>
      <c r="T90" s="2"/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3">
        <f t="shared" si="89"/>
        <v>0</v>
      </c>
      <c r="AH90" s="54" t="e">
        <f t="shared" si="103"/>
        <v>#DIV/0!</v>
      </c>
    </row>
    <row r="91" spans="1:34" ht="16.5">
      <c r="A91" s="50" t="s">
        <v>119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57">
        <v>0</v>
      </c>
      <c r="M91" s="57">
        <v>0</v>
      </c>
      <c r="N91" s="2">
        <f t="shared" ca="1" si="99"/>
        <v>0</v>
      </c>
      <c r="O91" s="10">
        <f t="shared" si="108"/>
        <v>0</v>
      </c>
      <c r="P91" s="38" t="e">
        <f t="shared" si="79"/>
        <v>#DIV/0!</v>
      </c>
      <c r="Q91" s="11">
        <f>Q20*$C$10</f>
        <v>0</v>
      </c>
      <c r="R91" s="43" t="e">
        <f t="shared" si="101"/>
        <v>#DIV/0!</v>
      </c>
      <c r="S91" s="12">
        <f t="shared" si="102"/>
        <v>0</v>
      </c>
      <c r="T91" s="2"/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3">
        <f t="shared" si="89"/>
        <v>0</v>
      </c>
      <c r="AH91" s="54" t="e">
        <f t="shared" si="103"/>
        <v>#DIV/0!</v>
      </c>
    </row>
    <row r="92" spans="1:34" ht="16.5">
      <c r="A92" s="50" t="s">
        <v>120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57">
        <v>0</v>
      </c>
      <c r="M92" s="57">
        <v>0</v>
      </c>
      <c r="N92" s="2">
        <f t="shared" ca="1" si="99"/>
        <v>0</v>
      </c>
      <c r="O92" s="10">
        <f t="shared" si="108"/>
        <v>0</v>
      </c>
      <c r="P92" s="38" t="e">
        <f t="shared" si="79"/>
        <v>#DIV/0!</v>
      </c>
      <c r="Q92" s="11"/>
      <c r="R92" s="43" t="e">
        <f t="shared" si="101"/>
        <v>#DIV/0!</v>
      </c>
      <c r="S92" s="12">
        <f t="shared" si="102"/>
        <v>0</v>
      </c>
      <c r="T92" s="2"/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3">
        <f t="shared" si="89"/>
        <v>0</v>
      </c>
      <c r="AH92" s="54" t="e">
        <f t="shared" si="103"/>
        <v>#DIV/0!</v>
      </c>
    </row>
    <row r="93" spans="1:34" ht="16.5">
      <c r="A93" s="50" t="s">
        <v>121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57">
        <v>0</v>
      </c>
      <c r="M93" s="57">
        <v>0</v>
      </c>
      <c r="N93" s="2">
        <f t="shared" ca="1" si="99"/>
        <v>0</v>
      </c>
      <c r="O93" s="10">
        <f t="shared" si="108"/>
        <v>0</v>
      </c>
      <c r="P93" s="38" t="e">
        <f t="shared" si="79"/>
        <v>#DIV/0!</v>
      </c>
      <c r="Q93" s="11"/>
      <c r="R93" s="43" t="e">
        <f t="shared" si="101"/>
        <v>#DIV/0!</v>
      </c>
      <c r="S93" s="12">
        <f t="shared" si="102"/>
        <v>0</v>
      </c>
      <c r="T93" s="2"/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3">
        <f t="shared" si="89"/>
        <v>0</v>
      </c>
      <c r="AH93" s="54" t="e">
        <f t="shared" si="103"/>
        <v>#DIV/0!</v>
      </c>
    </row>
    <row r="94" spans="1:34" ht="16.5">
      <c r="A94" s="50" t="s">
        <v>122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57">
        <v>0</v>
      </c>
      <c r="M94" s="57">
        <v>0</v>
      </c>
      <c r="N94" s="2">
        <f t="shared" ca="1" si="99"/>
        <v>0</v>
      </c>
      <c r="O94" s="10">
        <f t="shared" si="108"/>
        <v>0</v>
      </c>
      <c r="P94" s="38" t="e">
        <f t="shared" si="79"/>
        <v>#DIV/0!</v>
      </c>
      <c r="Q94" s="11"/>
      <c r="R94" s="43" t="e">
        <f t="shared" si="101"/>
        <v>#DIV/0!</v>
      </c>
      <c r="S94" s="12">
        <f t="shared" si="102"/>
        <v>0</v>
      </c>
      <c r="T94" s="2"/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3">
        <f t="shared" si="89"/>
        <v>0</v>
      </c>
      <c r="AH94" s="54" t="e">
        <f t="shared" si="103"/>
        <v>#DIV/0!</v>
      </c>
    </row>
    <row r="95" spans="1:34" ht="16.5">
      <c r="A95" s="50" t="s">
        <v>123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57">
        <v>0</v>
      </c>
      <c r="M95" s="57">
        <v>0</v>
      </c>
      <c r="N95" s="2">
        <f t="shared" ca="1" si="99"/>
        <v>0</v>
      </c>
      <c r="O95" s="10">
        <f t="shared" si="108"/>
        <v>0</v>
      </c>
      <c r="P95" s="38" t="e">
        <f t="shared" si="79"/>
        <v>#DIV/0!</v>
      </c>
      <c r="Q95" s="11"/>
      <c r="R95" s="43" t="e">
        <f t="shared" si="101"/>
        <v>#DIV/0!</v>
      </c>
      <c r="S95" s="12">
        <f t="shared" si="102"/>
        <v>0</v>
      </c>
      <c r="T95" s="2"/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3">
        <f t="shared" si="89"/>
        <v>0</v>
      </c>
      <c r="AH95" s="54" t="e">
        <f t="shared" si="103"/>
        <v>#DIV/0!</v>
      </c>
    </row>
    <row r="96" spans="1:34" ht="16.5">
      <c r="A96" s="51" t="s">
        <v>124</v>
      </c>
      <c r="B96" s="13">
        <f t="shared" ref="B96:O96" si="109">B62+SUM(B63:B65)+B69+B70+B85+SUM(B86:B95)</f>
        <v>0</v>
      </c>
      <c r="C96" s="13">
        <f t="shared" si="109"/>
        <v>0</v>
      </c>
      <c r="D96" s="13">
        <f t="shared" si="109"/>
        <v>0</v>
      </c>
      <c r="E96" s="13">
        <f t="shared" si="109"/>
        <v>0</v>
      </c>
      <c r="F96" s="13">
        <f t="shared" si="109"/>
        <v>0</v>
      </c>
      <c r="G96" s="13">
        <f t="shared" si="109"/>
        <v>0</v>
      </c>
      <c r="H96" s="13">
        <f t="shared" si="109"/>
        <v>0</v>
      </c>
      <c r="I96" s="13">
        <f t="shared" si="109"/>
        <v>0</v>
      </c>
      <c r="J96" s="13">
        <f t="shared" si="109"/>
        <v>0</v>
      </c>
      <c r="K96" s="13">
        <f t="shared" si="109"/>
        <v>0</v>
      </c>
      <c r="L96" s="13">
        <f t="shared" si="109"/>
        <v>0</v>
      </c>
      <c r="M96" s="13">
        <f t="shared" si="109"/>
        <v>0</v>
      </c>
      <c r="N96" s="13">
        <f t="shared" ca="1" si="109"/>
        <v>0</v>
      </c>
      <c r="O96" s="13">
        <f t="shared" si="109"/>
        <v>0</v>
      </c>
      <c r="P96" s="39" t="e">
        <f t="shared" si="79"/>
        <v>#DIV/0!</v>
      </c>
      <c r="Q96" s="13">
        <f t="shared" ref="Q96" si="110">Q62+SUM(Q63:Q65)+Q69+Q70+Q85+SUM(Q86:Q95)</f>
        <v>0</v>
      </c>
      <c r="R96" s="39" t="e">
        <f t="shared" si="101"/>
        <v>#DIV/0!</v>
      </c>
      <c r="S96" s="13">
        <f t="shared" si="102"/>
        <v>0</v>
      </c>
      <c r="T96" s="13"/>
      <c r="U96" s="13">
        <f t="shared" ref="U96:AG96" si="111">U62+SUM(U63:U65)+U69+U70+U85+SUM(U86:U95)</f>
        <v>0</v>
      </c>
      <c r="V96" s="13">
        <f t="shared" ref="V96:AD96" si="112">V62+SUM(V63:V65)+V69+V70+V85+SUM(V86:V95)</f>
        <v>0</v>
      </c>
      <c r="W96" s="13">
        <f t="shared" si="112"/>
        <v>0</v>
      </c>
      <c r="X96" s="13">
        <f t="shared" si="112"/>
        <v>0</v>
      </c>
      <c r="Y96" s="13">
        <f t="shared" si="112"/>
        <v>0</v>
      </c>
      <c r="Z96" s="13">
        <f t="shared" si="112"/>
        <v>0</v>
      </c>
      <c r="AA96" s="13">
        <f t="shared" si="112"/>
        <v>0</v>
      </c>
      <c r="AB96" s="13">
        <f t="shared" si="112"/>
        <v>0</v>
      </c>
      <c r="AC96" s="13">
        <f t="shared" si="112"/>
        <v>0</v>
      </c>
      <c r="AD96" s="13">
        <f t="shared" si="112"/>
        <v>0</v>
      </c>
      <c r="AE96" s="13">
        <f t="shared" si="111"/>
        <v>0</v>
      </c>
      <c r="AF96" s="13">
        <f t="shared" si="111"/>
        <v>0</v>
      </c>
      <c r="AG96" s="13">
        <f t="shared" si="111"/>
        <v>0</v>
      </c>
      <c r="AH96" s="56" t="e">
        <f t="shared" si="103"/>
        <v>#DIV/0!</v>
      </c>
    </row>
    <row r="97" spans="1:34" ht="16.5">
      <c r="A97" s="49" t="s">
        <v>125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57"/>
      <c r="M97" s="57"/>
      <c r="N97" s="2"/>
      <c r="O97" s="5"/>
      <c r="P97" s="5"/>
      <c r="Q97" s="7"/>
      <c r="R97" s="7"/>
      <c r="S97" s="9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55"/>
    </row>
    <row r="98" spans="1:34" ht="16.5">
      <c r="A98" s="50" t="s">
        <v>126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57">
        <v>0</v>
      </c>
      <c r="M98" s="57">
        <v>0</v>
      </c>
      <c r="N98" s="2">
        <f t="shared" ref="N98:N102" ca="1" si="113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98" s="10">
        <f t="shared" ref="O98:O102" si="114">SUM(B98:K98)/10</f>
        <v>0</v>
      </c>
      <c r="P98" s="38" t="e">
        <f t="shared" si="79"/>
        <v>#DIV/0!</v>
      </c>
      <c r="Q98" s="11"/>
      <c r="R98" s="43" t="e">
        <f t="shared" ref="R98:R103" si="115">Q98/($Q$20+$Q$25)</f>
        <v>#DIV/0!</v>
      </c>
      <c r="S98" s="12">
        <f t="shared" ref="S98:S103" si="116">Q98-O98</f>
        <v>0</v>
      </c>
      <c r="T98" s="2"/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3">
        <f t="shared" ref="AG98:AG102" si="117">SUM(U98:AF98)</f>
        <v>0</v>
      </c>
      <c r="AH98" s="54" t="e">
        <f t="shared" ref="AH98:AH103" si="118">AG98/($AG$20+$AG$25)</f>
        <v>#DIV/0!</v>
      </c>
    </row>
    <row r="99" spans="1:34" ht="16.5">
      <c r="A99" s="50" t="s">
        <v>127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57">
        <v>0</v>
      </c>
      <c r="M99" s="57">
        <v>0</v>
      </c>
      <c r="N99" s="2">
        <f t="shared" ca="1" si="113"/>
        <v>0</v>
      </c>
      <c r="O99" s="10">
        <f t="shared" si="114"/>
        <v>0</v>
      </c>
      <c r="P99" s="38" t="e">
        <f t="shared" si="79"/>
        <v>#DIV/0!</v>
      </c>
      <c r="Q99" s="11"/>
      <c r="R99" s="43" t="e">
        <f t="shared" si="115"/>
        <v>#DIV/0!</v>
      </c>
      <c r="S99" s="12">
        <f t="shared" si="116"/>
        <v>0</v>
      </c>
      <c r="T99" s="2"/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3">
        <f t="shared" si="117"/>
        <v>0</v>
      </c>
      <c r="AH99" s="54" t="e">
        <f t="shared" si="118"/>
        <v>#DIV/0!</v>
      </c>
    </row>
    <row r="100" spans="1:34" ht="16.5">
      <c r="A100" s="50" t="s">
        <v>128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57">
        <v>0</v>
      </c>
      <c r="M100" s="57">
        <v>0</v>
      </c>
      <c r="N100" s="2">
        <f t="shared" ca="1" si="113"/>
        <v>0</v>
      </c>
      <c r="O100" s="10">
        <f t="shared" si="114"/>
        <v>0</v>
      </c>
      <c r="P100" s="38" t="e">
        <f t="shared" si="79"/>
        <v>#DIV/0!</v>
      </c>
      <c r="Q100" s="11"/>
      <c r="R100" s="43" t="e">
        <f t="shared" si="115"/>
        <v>#DIV/0!</v>
      </c>
      <c r="S100" s="12">
        <f t="shared" si="116"/>
        <v>0</v>
      </c>
      <c r="T100" s="2"/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3">
        <f t="shared" si="117"/>
        <v>0</v>
      </c>
      <c r="AH100" s="54" t="e">
        <f t="shared" si="118"/>
        <v>#DIV/0!</v>
      </c>
    </row>
    <row r="101" spans="1:34" ht="16.5">
      <c r="A101" s="50" t="s">
        <v>129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57">
        <v>0</v>
      </c>
      <c r="M101" s="57">
        <v>0</v>
      </c>
      <c r="N101" s="2">
        <f t="shared" ca="1" si="113"/>
        <v>0</v>
      </c>
      <c r="O101" s="10">
        <f t="shared" si="114"/>
        <v>0</v>
      </c>
      <c r="P101" s="38" t="e">
        <f t="shared" si="79"/>
        <v>#DIV/0!</v>
      </c>
      <c r="Q101" s="11"/>
      <c r="R101" s="43" t="e">
        <f t="shared" si="115"/>
        <v>#DIV/0!</v>
      </c>
      <c r="S101" s="12">
        <f t="shared" si="116"/>
        <v>0</v>
      </c>
      <c r="T101" s="2"/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3">
        <f t="shared" si="117"/>
        <v>0</v>
      </c>
      <c r="AH101" s="54" t="e">
        <f t="shared" si="118"/>
        <v>#DIV/0!</v>
      </c>
    </row>
    <row r="102" spans="1:34" ht="16.5">
      <c r="A102" s="50" t="s">
        <v>130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57">
        <v>0</v>
      </c>
      <c r="M102" s="57">
        <v>0</v>
      </c>
      <c r="N102" s="2">
        <f t="shared" ca="1" si="113"/>
        <v>0</v>
      </c>
      <c r="O102" s="10">
        <f t="shared" si="114"/>
        <v>0</v>
      </c>
      <c r="P102" s="38" t="e">
        <f t="shared" si="79"/>
        <v>#DIV/0!</v>
      </c>
      <c r="Q102" s="11"/>
      <c r="R102" s="43" t="e">
        <f t="shared" si="115"/>
        <v>#DIV/0!</v>
      </c>
      <c r="S102" s="12">
        <f t="shared" si="116"/>
        <v>0</v>
      </c>
      <c r="T102" s="2"/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3">
        <f t="shared" si="117"/>
        <v>0</v>
      </c>
      <c r="AH102" s="54" t="e">
        <f t="shared" si="118"/>
        <v>#DIV/0!</v>
      </c>
    </row>
    <row r="103" spans="1:34" ht="16.5">
      <c r="A103" s="51" t="s">
        <v>131</v>
      </c>
      <c r="B103" s="13">
        <f t="shared" ref="B103:O103" si="119">SUM(B98:B102)</f>
        <v>0</v>
      </c>
      <c r="C103" s="13">
        <f t="shared" si="119"/>
        <v>0</v>
      </c>
      <c r="D103" s="13">
        <f t="shared" si="119"/>
        <v>0</v>
      </c>
      <c r="E103" s="13">
        <f t="shared" si="119"/>
        <v>0</v>
      </c>
      <c r="F103" s="13">
        <f t="shared" si="119"/>
        <v>0</v>
      </c>
      <c r="G103" s="13">
        <f t="shared" si="119"/>
        <v>0</v>
      </c>
      <c r="H103" s="13">
        <f t="shared" si="119"/>
        <v>0</v>
      </c>
      <c r="I103" s="13">
        <f t="shared" si="119"/>
        <v>0</v>
      </c>
      <c r="J103" s="13">
        <f t="shared" si="119"/>
        <v>0</v>
      </c>
      <c r="K103" s="13">
        <f t="shared" si="119"/>
        <v>0</v>
      </c>
      <c r="L103" s="13">
        <f t="shared" si="119"/>
        <v>0</v>
      </c>
      <c r="M103" s="13">
        <f t="shared" si="119"/>
        <v>0</v>
      </c>
      <c r="N103" s="13">
        <f t="shared" ca="1" si="119"/>
        <v>0</v>
      </c>
      <c r="O103" s="13">
        <f t="shared" si="119"/>
        <v>0</v>
      </c>
      <c r="P103" s="39" t="e">
        <f t="shared" si="79"/>
        <v>#DIV/0!</v>
      </c>
      <c r="Q103" s="13">
        <f t="shared" ref="Q103" si="120">SUM(Q98:Q102)</f>
        <v>0</v>
      </c>
      <c r="R103" s="39" t="e">
        <f t="shared" si="115"/>
        <v>#DIV/0!</v>
      </c>
      <c r="S103" s="13">
        <f t="shared" si="116"/>
        <v>0</v>
      </c>
      <c r="T103" s="13"/>
      <c r="U103" s="13">
        <f t="shared" ref="U103:AG103" si="121">SUM(U98:U102)</f>
        <v>0</v>
      </c>
      <c r="V103" s="13">
        <f t="shared" ref="V103:AD103" si="122">SUM(V98:V102)</f>
        <v>0</v>
      </c>
      <c r="W103" s="13">
        <f t="shared" si="122"/>
        <v>0</v>
      </c>
      <c r="X103" s="13">
        <f t="shared" si="122"/>
        <v>0</v>
      </c>
      <c r="Y103" s="13">
        <f t="shared" si="122"/>
        <v>0</v>
      </c>
      <c r="Z103" s="13">
        <f t="shared" si="122"/>
        <v>0</v>
      </c>
      <c r="AA103" s="13">
        <f t="shared" si="122"/>
        <v>0</v>
      </c>
      <c r="AB103" s="13">
        <f t="shared" si="122"/>
        <v>0</v>
      </c>
      <c r="AC103" s="13">
        <f t="shared" si="122"/>
        <v>0</v>
      </c>
      <c r="AD103" s="13">
        <f t="shared" si="122"/>
        <v>0</v>
      </c>
      <c r="AE103" s="13">
        <f t="shared" si="121"/>
        <v>0</v>
      </c>
      <c r="AF103" s="13">
        <f t="shared" si="121"/>
        <v>0</v>
      </c>
      <c r="AG103" s="13">
        <f t="shared" si="121"/>
        <v>0</v>
      </c>
      <c r="AH103" s="56" t="e">
        <f t="shared" si="118"/>
        <v>#DIV/0!</v>
      </c>
    </row>
    <row r="104" spans="1:34" ht="16.5">
      <c r="A104" s="49" t="s">
        <v>132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57"/>
      <c r="M104" s="57"/>
      <c r="N104" s="2"/>
      <c r="O104" s="5"/>
      <c r="P104" s="5"/>
      <c r="Q104" s="7"/>
      <c r="R104" s="7"/>
      <c r="S104" s="9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55"/>
    </row>
    <row r="105" spans="1:34" ht="16.5">
      <c r="A105" s="50" t="s">
        <v>133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57">
        <v>0</v>
      </c>
      <c r="M105" s="57">
        <v>0</v>
      </c>
      <c r="N105" s="2">
        <f t="shared" ref="N105:N112" ca="1" si="123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105" s="10">
        <f t="shared" ref="O105:O112" si="124">SUM(B105:K105)/10</f>
        <v>0</v>
      </c>
      <c r="P105" s="38" t="e">
        <f t="shared" si="79"/>
        <v>#DIV/0!</v>
      </c>
      <c r="Q105" s="11"/>
      <c r="R105" s="43" t="e">
        <f t="shared" ref="R105:R114" si="125">Q105/($Q$20+$Q$25)</f>
        <v>#DIV/0!</v>
      </c>
      <c r="S105" s="12">
        <f t="shared" ref="S105:S114" si="126">Q105-O105</f>
        <v>0</v>
      </c>
      <c r="T105" s="2"/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3">
        <f t="shared" ref="AG105:AG112" si="127">SUM(U105:AF105)</f>
        <v>0</v>
      </c>
      <c r="AH105" s="54" t="e">
        <f t="shared" ref="AH105:AH114" si="128">AG105/($AG$20+$AG$25)</f>
        <v>#DIV/0!</v>
      </c>
    </row>
    <row r="106" spans="1:34" ht="16.5">
      <c r="A106" s="50" t="s">
        <v>134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57">
        <v>0</v>
      </c>
      <c r="M106" s="57">
        <v>0</v>
      </c>
      <c r="N106" s="2">
        <f t="shared" ca="1" si="123"/>
        <v>0</v>
      </c>
      <c r="O106" s="10">
        <f t="shared" si="124"/>
        <v>0</v>
      </c>
      <c r="P106" s="38" t="e">
        <f t="shared" si="79"/>
        <v>#DIV/0!</v>
      </c>
      <c r="Q106" s="11"/>
      <c r="R106" s="43" t="e">
        <f t="shared" si="125"/>
        <v>#DIV/0!</v>
      </c>
      <c r="S106" s="12">
        <f t="shared" si="126"/>
        <v>0</v>
      </c>
      <c r="T106" s="2"/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3">
        <f t="shared" si="127"/>
        <v>0</v>
      </c>
      <c r="AH106" s="54" t="e">
        <f t="shared" si="128"/>
        <v>#DIV/0!</v>
      </c>
    </row>
    <row r="107" spans="1:34" ht="16.5">
      <c r="A107" s="50" t="s">
        <v>135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57">
        <v>0</v>
      </c>
      <c r="M107" s="57">
        <v>0</v>
      </c>
      <c r="N107" s="2">
        <f t="shared" ca="1" si="123"/>
        <v>0</v>
      </c>
      <c r="O107" s="10">
        <f t="shared" si="124"/>
        <v>0</v>
      </c>
      <c r="P107" s="38" t="e">
        <f t="shared" si="79"/>
        <v>#DIV/0!</v>
      </c>
      <c r="Q107" s="11"/>
      <c r="R107" s="43" t="e">
        <f t="shared" si="125"/>
        <v>#DIV/0!</v>
      </c>
      <c r="S107" s="12">
        <f t="shared" si="126"/>
        <v>0</v>
      </c>
      <c r="T107" s="2"/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3">
        <f t="shared" si="127"/>
        <v>0</v>
      </c>
      <c r="AH107" s="54" t="e">
        <f t="shared" si="128"/>
        <v>#DIV/0!</v>
      </c>
    </row>
    <row r="108" spans="1:34" ht="16.5">
      <c r="A108" s="50" t="s">
        <v>136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57">
        <v>0</v>
      </c>
      <c r="M108" s="57">
        <v>0</v>
      </c>
      <c r="N108" s="2">
        <f t="shared" ca="1" si="123"/>
        <v>0</v>
      </c>
      <c r="O108" s="10">
        <f t="shared" si="124"/>
        <v>0</v>
      </c>
      <c r="P108" s="38" t="e">
        <f t="shared" si="79"/>
        <v>#DIV/0!</v>
      </c>
      <c r="Q108" s="11"/>
      <c r="R108" s="43" t="e">
        <f t="shared" si="125"/>
        <v>#DIV/0!</v>
      </c>
      <c r="S108" s="12">
        <f t="shared" si="126"/>
        <v>0</v>
      </c>
      <c r="T108" s="2"/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3">
        <f t="shared" si="127"/>
        <v>0</v>
      </c>
      <c r="AH108" s="54" t="e">
        <f t="shared" si="128"/>
        <v>#DIV/0!</v>
      </c>
    </row>
    <row r="109" spans="1:34" ht="16.5">
      <c r="A109" s="50" t="s">
        <v>137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57">
        <v>0</v>
      </c>
      <c r="M109" s="57">
        <v>0</v>
      </c>
      <c r="N109" s="2">
        <f t="shared" ca="1" si="123"/>
        <v>0</v>
      </c>
      <c r="O109" s="10">
        <f t="shared" si="124"/>
        <v>0</v>
      </c>
      <c r="P109" s="38" t="e">
        <f t="shared" si="79"/>
        <v>#DIV/0!</v>
      </c>
      <c r="Q109" s="11"/>
      <c r="R109" s="43" t="e">
        <f t="shared" si="125"/>
        <v>#DIV/0!</v>
      </c>
      <c r="S109" s="12">
        <f t="shared" si="126"/>
        <v>0</v>
      </c>
      <c r="T109" s="2"/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3">
        <f t="shared" si="127"/>
        <v>0</v>
      </c>
      <c r="AH109" s="54" t="e">
        <f t="shared" si="128"/>
        <v>#DIV/0!</v>
      </c>
    </row>
    <row r="110" spans="1:34" ht="16.5">
      <c r="A110" s="50" t="s">
        <v>138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57">
        <v>0</v>
      </c>
      <c r="M110" s="57">
        <v>0</v>
      </c>
      <c r="N110" s="2">
        <f t="shared" ca="1" si="123"/>
        <v>0</v>
      </c>
      <c r="O110" s="10">
        <f t="shared" si="124"/>
        <v>0</v>
      </c>
      <c r="P110" s="38" t="e">
        <f t="shared" si="79"/>
        <v>#DIV/0!</v>
      </c>
      <c r="Q110" s="11"/>
      <c r="R110" s="43" t="e">
        <f t="shared" si="125"/>
        <v>#DIV/0!</v>
      </c>
      <c r="S110" s="12">
        <f t="shared" si="126"/>
        <v>0</v>
      </c>
      <c r="T110" s="2"/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3">
        <f t="shared" si="127"/>
        <v>0</v>
      </c>
      <c r="AH110" s="54" t="e">
        <f t="shared" si="128"/>
        <v>#DIV/0!</v>
      </c>
    </row>
    <row r="111" spans="1:34" ht="16.5">
      <c r="A111" s="50" t="s">
        <v>139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57">
        <v>0</v>
      </c>
      <c r="M111" s="57">
        <v>0</v>
      </c>
      <c r="N111" s="2">
        <f t="shared" ca="1" si="123"/>
        <v>0</v>
      </c>
      <c r="O111" s="10">
        <f t="shared" si="124"/>
        <v>0</v>
      </c>
      <c r="P111" s="38" t="e">
        <f t="shared" si="79"/>
        <v>#DIV/0!</v>
      </c>
      <c r="Q111" s="11"/>
      <c r="R111" s="43" t="e">
        <f t="shared" si="125"/>
        <v>#DIV/0!</v>
      </c>
      <c r="S111" s="12">
        <f t="shared" si="126"/>
        <v>0</v>
      </c>
      <c r="T111" s="2"/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3">
        <f t="shared" si="127"/>
        <v>0</v>
      </c>
      <c r="AH111" s="54" t="e">
        <f t="shared" si="128"/>
        <v>#DIV/0!</v>
      </c>
    </row>
    <row r="112" spans="1:34" ht="16.5">
      <c r="A112" s="50" t="s">
        <v>140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57">
        <v>0</v>
      </c>
      <c r="M112" s="57">
        <v>0</v>
      </c>
      <c r="N112" s="2">
        <f t="shared" ca="1" si="123"/>
        <v>0</v>
      </c>
      <c r="O112" s="10">
        <f t="shared" si="124"/>
        <v>0</v>
      </c>
      <c r="P112" s="38" t="e">
        <f t="shared" si="79"/>
        <v>#DIV/0!</v>
      </c>
      <c r="Q112" s="11"/>
      <c r="R112" s="43" t="e">
        <f t="shared" si="125"/>
        <v>#DIV/0!</v>
      </c>
      <c r="S112" s="12">
        <f t="shared" si="126"/>
        <v>0</v>
      </c>
      <c r="T112" s="2"/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3">
        <f t="shared" si="127"/>
        <v>0</v>
      </c>
      <c r="AH112" s="54" t="e">
        <f t="shared" si="128"/>
        <v>#DIV/0!</v>
      </c>
    </row>
    <row r="113" spans="1:34" ht="16.5">
      <c r="A113" s="51" t="s">
        <v>141</v>
      </c>
      <c r="B113" s="13">
        <f t="shared" ref="B113:O113" si="129">SUM(B105:B112)</f>
        <v>0</v>
      </c>
      <c r="C113" s="13">
        <f t="shared" si="129"/>
        <v>0</v>
      </c>
      <c r="D113" s="13">
        <f t="shared" si="129"/>
        <v>0</v>
      </c>
      <c r="E113" s="13">
        <f t="shared" si="129"/>
        <v>0</v>
      </c>
      <c r="F113" s="13">
        <f t="shared" si="129"/>
        <v>0</v>
      </c>
      <c r="G113" s="13">
        <f t="shared" si="129"/>
        <v>0</v>
      </c>
      <c r="H113" s="13">
        <f t="shared" si="129"/>
        <v>0</v>
      </c>
      <c r="I113" s="13">
        <f t="shared" si="129"/>
        <v>0</v>
      </c>
      <c r="J113" s="13">
        <f t="shared" si="129"/>
        <v>0</v>
      </c>
      <c r="K113" s="13">
        <f t="shared" si="129"/>
        <v>0</v>
      </c>
      <c r="L113" s="13">
        <f t="shared" si="129"/>
        <v>0</v>
      </c>
      <c r="M113" s="13">
        <f t="shared" si="129"/>
        <v>0</v>
      </c>
      <c r="N113" s="13">
        <f t="shared" ca="1" si="129"/>
        <v>0</v>
      </c>
      <c r="O113" s="13">
        <f t="shared" si="129"/>
        <v>0</v>
      </c>
      <c r="P113" s="39" t="e">
        <f t="shared" si="79"/>
        <v>#DIV/0!</v>
      </c>
      <c r="Q113" s="13">
        <f t="shared" ref="Q113" si="130">SUM(Q105:Q112)</f>
        <v>0</v>
      </c>
      <c r="R113" s="39" t="e">
        <f t="shared" si="125"/>
        <v>#DIV/0!</v>
      </c>
      <c r="S113" s="13">
        <f t="shared" si="126"/>
        <v>0</v>
      </c>
      <c r="T113" s="13"/>
      <c r="U113" s="13">
        <f t="shared" ref="U113" si="131">SUM(U105:U112)</f>
        <v>0</v>
      </c>
      <c r="V113" s="13">
        <f t="shared" ref="V113:AD113" si="132">SUM(V105:V112)</f>
        <v>0</v>
      </c>
      <c r="W113" s="13">
        <f t="shared" si="132"/>
        <v>0</v>
      </c>
      <c r="X113" s="13">
        <f t="shared" si="132"/>
        <v>0</v>
      </c>
      <c r="Y113" s="13">
        <f t="shared" si="132"/>
        <v>0</v>
      </c>
      <c r="Z113" s="13">
        <f t="shared" si="132"/>
        <v>0</v>
      </c>
      <c r="AA113" s="13">
        <f t="shared" si="132"/>
        <v>0</v>
      </c>
      <c r="AB113" s="13">
        <f t="shared" si="132"/>
        <v>0</v>
      </c>
      <c r="AC113" s="13">
        <f t="shared" si="132"/>
        <v>0</v>
      </c>
      <c r="AD113" s="13">
        <f t="shared" si="132"/>
        <v>0</v>
      </c>
      <c r="AE113" s="13">
        <f t="shared" ref="AE113:AG113" si="133">SUM(AE105:AE112)</f>
        <v>0</v>
      </c>
      <c r="AF113" s="13">
        <f t="shared" si="133"/>
        <v>0</v>
      </c>
      <c r="AG113" s="13">
        <f t="shared" si="133"/>
        <v>0</v>
      </c>
      <c r="AH113" s="56" t="e">
        <f t="shared" si="128"/>
        <v>#DIV/0!</v>
      </c>
    </row>
    <row r="114" spans="1:34" ht="16.5">
      <c r="A114" s="51" t="s">
        <v>142</v>
      </c>
      <c r="B114" s="13">
        <f t="shared" ref="B114:O114" si="134">SUM(B96,B103,B113)</f>
        <v>0</v>
      </c>
      <c r="C114" s="13">
        <f t="shared" si="134"/>
        <v>0</v>
      </c>
      <c r="D114" s="13">
        <f t="shared" si="134"/>
        <v>0</v>
      </c>
      <c r="E114" s="13">
        <f t="shared" si="134"/>
        <v>0</v>
      </c>
      <c r="F114" s="13">
        <f t="shared" si="134"/>
        <v>0</v>
      </c>
      <c r="G114" s="13">
        <f t="shared" si="134"/>
        <v>0</v>
      </c>
      <c r="H114" s="13">
        <f t="shared" si="134"/>
        <v>0</v>
      </c>
      <c r="I114" s="13">
        <f t="shared" si="134"/>
        <v>0</v>
      </c>
      <c r="J114" s="13">
        <f t="shared" si="134"/>
        <v>0</v>
      </c>
      <c r="K114" s="13">
        <f t="shared" si="134"/>
        <v>0</v>
      </c>
      <c r="L114" s="13">
        <f t="shared" si="134"/>
        <v>0</v>
      </c>
      <c r="M114" s="13">
        <f t="shared" si="134"/>
        <v>0</v>
      </c>
      <c r="N114" s="13">
        <f t="shared" ca="1" si="134"/>
        <v>0</v>
      </c>
      <c r="O114" s="13">
        <f t="shared" si="134"/>
        <v>0</v>
      </c>
      <c r="P114" s="39" t="e">
        <f t="shared" si="79"/>
        <v>#DIV/0!</v>
      </c>
      <c r="Q114" s="13">
        <f t="shared" ref="Q114" si="135">SUM(Q96,Q103,Q113)</f>
        <v>0</v>
      </c>
      <c r="R114" s="39" t="e">
        <f t="shared" si="125"/>
        <v>#DIV/0!</v>
      </c>
      <c r="S114" s="13">
        <f t="shared" si="126"/>
        <v>0</v>
      </c>
      <c r="T114" s="13"/>
      <c r="U114" s="13">
        <f t="shared" ref="U114" si="136">SUM(U96,U103,U113)</f>
        <v>0</v>
      </c>
      <c r="V114" s="13">
        <f t="shared" ref="V114:AD114" si="137">SUM(V96,V103,V113)</f>
        <v>0</v>
      </c>
      <c r="W114" s="13">
        <f t="shared" si="137"/>
        <v>0</v>
      </c>
      <c r="X114" s="13">
        <f t="shared" si="137"/>
        <v>0</v>
      </c>
      <c r="Y114" s="13">
        <f t="shared" si="137"/>
        <v>0</v>
      </c>
      <c r="Z114" s="13">
        <f t="shared" si="137"/>
        <v>0</v>
      </c>
      <c r="AA114" s="13">
        <f t="shared" si="137"/>
        <v>0</v>
      </c>
      <c r="AB114" s="13">
        <f t="shared" si="137"/>
        <v>0</v>
      </c>
      <c r="AC114" s="13">
        <f t="shared" si="137"/>
        <v>0</v>
      </c>
      <c r="AD114" s="13">
        <f t="shared" si="137"/>
        <v>0</v>
      </c>
      <c r="AE114" s="13">
        <f t="shared" ref="AE114:AG114" si="138">SUM(AE96,AE103,AE113)</f>
        <v>0</v>
      </c>
      <c r="AF114" s="13">
        <f t="shared" si="138"/>
        <v>0</v>
      </c>
      <c r="AG114" s="13">
        <f t="shared" si="138"/>
        <v>0</v>
      </c>
      <c r="AH114" s="56" t="e">
        <f t="shared" si="128"/>
        <v>#DIV/0!</v>
      </c>
    </row>
    <row r="115" spans="1:34" ht="16.5">
      <c r="A115" s="5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57"/>
      <c r="M115" s="57"/>
      <c r="N115" s="2"/>
      <c r="O115" s="5"/>
      <c r="P115" s="5"/>
      <c r="Q115" s="7"/>
      <c r="R115" s="7"/>
      <c r="S115" s="9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55"/>
    </row>
    <row r="116" spans="1:34" ht="16.5">
      <c r="A116" s="49" t="s">
        <v>143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57"/>
      <c r="M116" s="57"/>
      <c r="N116" s="2"/>
      <c r="O116" s="5"/>
      <c r="P116" s="5"/>
      <c r="Q116" s="7"/>
      <c r="R116" s="7"/>
      <c r="S116" s="9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55"/>
    </row>
    <row r="117" spans="1:34" ht="16.5">
      <c r="A117" s="49" t="s">
        <v>144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57"/>
      <c r="M117" s="57"/>
      <c r="N117" s="2"/>
      <c r="O117" s="5"/>
      <c r="P117" s="5"/>
      <c r="Q117" s="7"/>
      <c r="R117" s="7"/>
      <c r="S117" s="9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55"/>
    </row>
    <row r="118" spans="1:34" ht="16.5">
      <c r="A118" s="50" t="s">
        <v>145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57">
        <v>0</v>
      </c>
      <c r="M118" s="57">
        <v>0</v>
      </c>
      <c r="N118" s="2">
        <f t="shared" ref="N118:N123" ca="1" si="139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118" s="10">
        <f t="shared" ref="O118:O121" si="140">SUM(B118:K118)/10</f>
        <v>0</v>
      </c>
      <c r="P118" s="38" t="e">
        <f t="shared" ref="P118:P124" si="141">O118/($O$20+$O$25)</f>
        <v>#DIV/0!</v>
      </c>
      <c r="Q118" s="11"/>
      <c r="R118" s="43" t="e">
        <f t="shared" ref="R118:R124" si="142">Q118/($Q$20+$Q$25)</f>
        <v>#DIV/0!</v>
      </c>
      <c r="S118" s="12">
        <f t="shared" ref="S118:S124" si="143">Q118-O118</f>
        <v>0</v>
      </c>
      <c r="T118" s="2"/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3">
        <f t="shared" ref="AG118:AG121" si="144">SUM(U118:AF118)</f>
        <v>0</v>
      </c>
      <c r="AH118" s="54" t="e">
        <f t="shared" ref="AH118:AH124" si="145">AG118/($AG$20+$AG$25)</f>
        <v>#DIV/0!</v>
      </c>
    </row>
    <row r="119" spans="1:34" ht="16.5">
      <c r="A119" s="50" t="s">
        <v>146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57">
        <v>0</v>
      </c>
      <c r="M119" s="57">
        <v>0</v>
      </c>
      <c r="N119" s="2">
        <f t="shared" ca="1" si="139"/>
        <v>0</v>
      </c>
      <c r="O119" s="10">
        <f t="shared" si="140"/>
        <v>0</v>
      </c>
      <c r="P119" s="38" t="e">
        <f t="shared" si="141"/>
        <v>#DIV/0!</v>
      </c>
      <c r="Q119" s="11"/>
      <c r="R119" s="43" t="e">
        <f t="shared" si="142"/>
        <v>#DIV/0!</v>
      </c>
      <c r="S119" s="12">
        <f t="shared" si="143"/>
        <v>0</v>
      </c>
      <c r="T119" s="2"/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3">
        <f t="shared" si="144"/>
        <v>0</v>
      </c>
      <c r="AH119" s="54" t="e">
        <f t="shared" si="145"/>
        <v>#DIV/0!</v>
      </c>
    </row>
    <row r="120" spans="1:34" ht="16.5">
      <c r="A120" s="50" t="s">
        <v>147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57">
        <v>0</v>
      </c>
      <c r="M120" s="57">
        <v>0</v>
      </c>
      <c r="N120" s="2">
        <f t="shared" ca="1" si="139"/>
        <v>0</v>
      </c>
      <c r="O120" s="10">
        <f t="shared" si="140"/>
        <v>0</v>
      </c>
      <c r="P120" s="38" t="e">
        <f t="shared" si="141"/>
        <v>#DIV/0!</v>
      </c>
      <c r="Q120" s="11"/>
      <c r="R120" s="43" t="e">
        <f t="shared" si="142"/>
        <v>#DIV/0!</v>
      </c>
      <c r="S120" s="12">
        <f t="shared" si="143"/>
        <v>0</v>
      </c>
      <c r="T120" s="2"/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3">
        <f t="shared" si="144"/>
        <v>0</v>
      </c>
      <c r="AH120" s="54" t="e">
        <f t="shared" si="145"/>
        <v>#DIV/0!</v>
      </c>
    </row>
    <row r="121" spans="1:34" ht="16.5">
      <c r="A121" s="50" t="s">
        <v>148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57">
        <v>0</v>
      </c>
      <c r="M121" s="57">
        <v>0</v>
      </c>
      <c r="N121" s="2">
        <f t="shared" ca="1" si="139"/>
        <v>0</v>
      </c>
      <c r="O121" s="10">
        <f t="shared" si="140"/>
        <v>0</v>
      </c>
      <c r="P121" s="38" t="e">
        <f t="shared" si="141"/>
        <v>#DIV/0!</v>
      </c>
      <c r="Q121" s="11"/>
      <c r="R121" s="43" t="e">
        <f t="shared" si="142"/>
        <v>#DIV/0!</v>
      </c>
      <c r="S121" s="12">
        <f t="shared" si="143"/>
        <v>0</v>
      </c>
      <c r="T121" s="2"/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3">
        <f t="shared" si="144"/>
        <v>0</v>
      </c>
      <c r="AH121" s="54" t="e">
        <f t="shared" si="145"/>
        <v>#DIV/0!</v>
      </c>
    </row>
    <row r="122" spans="1:34" ht="16.5">
      <c r="A122" s="51" t="s">
        <v>149</v>
      </c>
      <c r="B122" s="13">
        <f t="shared" ref="B122:O122" si="146">SUM(B118:B121)</f>
        <v>0</v>
      </c>
      <c r="C122" s="13">
        <f t="shared" si="146"/>
        <v>0</v>
      </c>
      <c r="D122" s="13">
        <f t="shared" si="146"/>
        <v>0</v>
      </c>
      <c r="E122" s="13">
        <f t="shared" si="146"/>
        <v>0</v>
      </c>
      <c r="F122" s="13">
        <f t="shared" si="146"/>
        <v>0</v>
      </c>
      <c r="G122" s="13">
        <f t="shared" si="146"/>
        <v>0</v>
      </c>
      <c r="H122" s="13">
        <f t="shared" si="146"/>
        <v>0</v>
      </c>
      <c r="I122" s="13">
        <f t="shared" si="146"/>
        <v>0</v>
      </c>
      <c r="J122" s="13">
        <f t="shared" si="146"/>
        <v>0</v>
      </c>
      <c r="K122" s="13">
        <f t="shared" si="146"/>
        <v>0</v>
      </c>
      <c r="L122" s="13">
        <f t="shared" si="146"/>
        <v>0</v>
      </c>
      <c r="M122" s="13">
        <f t="shared" si="146"/>
        <v>0</v>
      </c>
      <c r="N122" s="13">
        <f t="shared" ca="1" si="146"/>
        <v>0</v>
      </c>
      <c r="O122" s="13">
        <f t="shared" si="146"/>
        <v>0</v>
      </c>
      <c r="P122" s="39" t="e">
        <f t="shared" si="141"/>
        <v>#DIV/0!</v>
      </c>
      <c r="Q122" s="13">
        <f t="shared" ref="Q122" si="147">SUM(Q118:Q121)</f>
        <v>0</v>
      </c>
      <c r="R122" s="39" t="e">
        <f t="shared" si="142"/>
        <v>#DIV/0!</v>
      </c>
      <c r="S122" s="13">
        <f t="shared" si="143"/>
        <v>0</v>
      </c>
      <c r="T122" s="13"/>
      <c r="U122" s="13">
        <f t="shared" ref="U122:AG122" si="148">SUM(U118:U121)</f>
        <v>0</v>
      </c>
      <c r="V122" s="13">
        <f t="shared" ref="V122:AD122" si="149">SUM(V118:V121)</f>
        <v>0</v>
      </c>
      <c r="W122" s="13">
        <f t="shared" si="149"/>
        <v>0</v>
      </c>
      <c r="X122" s="13">
        <f t="shared" si="149"/>
        <v>0</v>
      </c>
      <c r="Y122" s="13">
        <f t="shared" si="149"/>
        <v>0</v>
      </c>
      <c r="Z122" s="13">
        <f t="shared" si="149"/>
        <v>0</v>
      </c>
      <c r="AA122" s="13">
        <f t="shared" si="149"/>
        <v>0</v>
      </c>
      <c r="AB122" s="13">
        <f t="shared" si="149"/>
        <v>0</v>
      </c>
      <c r="AC122" s="13">
        <f t="shared" si="149"/>
        <v>0</v>
      </c>
      <c r="AD122" s="13">
        <f t="shared" si="149"/>
        <v>0</v>
      </c>
      <c r="AE122" s="13">
        <f t="shared" si="148"/>
        <v>0</v>
      </c>
      <c r="AF122" s="13">
        <f t="shared" si="148"/>
        <v>0</v>
      </c>
      <c r="AG122" s="13">
        <f t="shared" si="148"/>
        <v>0</v>
      </c>
      <c r="AH122" s="56" t="e">
        <f t="shared" si="145"/>
        <v>#DIV/0!</v>
      </c>
    </row>
    <row r="123" spans="1:34" ht="16.5">
      <c r="A123" s="50" t="s">
        <v>150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57">
        <v>0</v>
      </c>
      <c r="M123" s="57">
        <v>0</v>
      </c>
      <c r="N123" s="2">
        <f t="shared" ca="1" si="139"/>
        <v>0</v>
      </c>
      <c r="O123" s="10">
        <f t="shared" ref="O123" si="150">SUM(B123:K123)/10</f>
        <v>0</v>
      </c>
      <c r="P123" s="38" t="e">
        <f t="shared" si="141"/>
        <v>#DIV/0!</v>
      </c>
      <c r="Q123" s="11"/>
      <c r="R123" s="43" t="e">
        <f t="shared" si="142"/>
        <v>#DIV/0!</v>
      </c>
      <c r="S123" s="12">
        <f t="shared" si="143"/>
        <v>0</v>
      </c>
      <c r="T123" s="2"/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3">
        <f t="shared" ref="AG123" si="151">SUM(U123:AF123)</f>
        <v>0</v>
      </c>
      <c r="AH123" s="54" t="e">
        <f t="shared" si="145"/>
        <v>#DIV/0!</v>
      </c>
    </row>
    <row r="124" spans="1:34" ht="16.5">
      <c r="A124" s="51" t="s">
        <v>151</v>
      </c>
      <c r="B124" s="13">
        <f t="shared" ref="B124:O124" si="152">SUM(B122,B123)</f>
        <v>0</v>
      </c>
      <c r="C124" s="13">
        <f t="shared" si="152"/>
        <v>0</v>
      </c>
      <c r="D124" s="13">
        <f t="shared" si="152"/>
        <v>0</v>
      </c>
      <c r="E124" s="13">
        <f t="shared" si="152"/>
        <v>0</v>
      </c>
      <c r="F124" s="13">
        <f t="shared" si="152"/>
        <v>0</v>
      </c>
      <c r="G124" s="13">
        <f t="shared" si="152"/>
        <v>0</v>
      </c>
      <c r="H124" s="13">
        <f t="shared" si="152"/>
        <v>0</v>
      </c>
      <c r="I124" s="13">
        <f t="shared" si="152"/>
        <v>0</v>
      </c>
      <c r="J124" s="13">
        <f t="shared" si="152"/>
        <v>0</v>
      </c>
      <c r="K124" s="13">
        <f t="shared" si="152"/>
        <v>0</v>
      </c>
      <c r="L124" s="13">
        <f t="shared" si="152"/>
        <v>0</v>
      </c>
      <c r="M124" s="13">
        <f t="shared" si="152"/>
        <v>0</v>
      </c>
      <c r="N124" s="13">
        <f t="shared" ca="1" si="152"/>
        <v>0</v>
      </c>
      <c r="O124" s="13">
        <f t="shared" si="152"/>
        <v>0</v>
      </c>
      <c r="P124" s="39" t="e">
        <f t="shared" si="141"/>
        <v>#DIV/0!</v>
      </c>
      <c r="Q124" s="13">
        <f t="shared" ref="Q124" si="153">SUM(Q122,Q123)</f>
        <v>0</v>
      </c>
      <c r="R124" s="39" t="e">
        <f t="shared" si="142"/>
        <v>#DIV/0!</v>
      </c>
      <c r="S124" s="13">
        <f t="shared" si="143"/>
        <v>0</v>
      </c>
      <c r="T124" s="13"/>
      <c r="U124" s="13">
        <f t="shared" ref="U124:AG124" si="154">SUM(U122,U123)</f>
        <v>0</v>
      </c>
      <c r="V124" s="13">
        <f t="shared" ref="V124:AD124" si="155">SUM(V122,V123)</f>
        <v>0</v>
      </c>
      <c r="W124" s="13">
        <f t="shared" si="155"/>
        <v>0</v>
      </c>
      <c r="X124" s="13">
        <f t="shared" si="155"/>
        <v>0</v>
      </c>
      <c r="Y124" s="13">
        <f t="shared" si="155"/>
        <v>0</v>
      </c>
      <c r="Z124" s="13">
        <f t="shared" si="155"/>
        <v>0</v>
      </c>
      <c r="AA124" s="13">
        <f t="shared" si="155"/>
        <v>0</v>
      </c>
      <c r="AB124" s="13">
        <f t="shared" si="155"/>
        <v>0</v>
      </c>
      <c r="AC124" s="13">
        <f t="shared" si="155"/>
        <v>0</v>
      </c>
      <c r="AD124" s="13">
        <f t="shared" si="155"/>
        <v>0</v>
      </c>
      <c r="AE124" s="13">
        <f t="shared" si="154"/>
        <v>0</v>
      </c>
      <c r="AF124" s="13">
        <f t="shared" si="154"/>
        <v>0</v>
      </c>
      <c r="AG124" s="13">
        <f t="shared" si="154"/>
        <v>0</v>
      </c>
      <c r="AH124" s="56" t="e">
        <f t="shared" si="145"/>
        <v>#DIV/0!</v>
      </c>
    </row>
    <row r="125" spans="1:34" ht="16.5">
      <c r="A125" s="5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57"/>
      <c r="M125" s="57"/>
      <c r="N125" s="2"/>
      <c r="O125" s="5"/>
      <c r="P125" s="5"/>
      <c r="Q125" s="7"/>
      <c r="R125" s="7"/>
      <c r="S125" s="9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55"/>
    </row>
    <row r="126" spans="1:34" ht="16.5">
      <c r="A126" s="49" t="s">
        <v>152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57"/>
      <c r="M126" s="57"/>
      <c r="N126" s="2"/>
      <c r="O126" s="5"/>
      <c r="P126" s="5"/>
      <c r="Q126" s="7"/>
      <c r="R126" s="7"/>
      <c r="S126" s="9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55"/>
    </row>
    <row r="127" spans="1:34" ht="16.5">
      <c r="A127" s="50" t="s">
        <v>153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57">
        <v>0</v>
      </c>
      <c r="M127" s="57">
        <v>0</v>
      </c>
      <c r="N127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127" s="10">
        <f t="shared" ref="O127" si="156">SUM(B127:K127)/10</f>
        <v>0</v>
      </c>
      <c r="P127" s="38" t="e">
        <f t="shared" ref="P127:P128" si="157">O127/($O$20+$O$25)</f>
        <v>#DIV/0!</v>
      </c>
      <c r="Q127" s="11"/>
      <c r="R127" s="43" t="e">
        <f t="shared" ref="R127:R128" si="158">Q127/($Q$20+$Q$25)</f>
        <v>#DIV/0!</v>
      </c>
      <c r="S127" s="12">
        <f t="shared" ref="S127:S128" si="159">Q127-O127</f>
        <v>0</v>
      </c>
      <c r="T127" s="2"/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3">
        <f t="shared" ref="AG127" si="160">SUM(U127:AF127)</f>
        <v>0</v>
      </c>
      <c r="AH127" s="54" t="e">
        <f t="shared" ref="AH127:AH128" si="161">AG127/($AG$20+$AG$25)</f>
        <v>#DIV/0!</v>
      </c>
    </row>
    <row r="128" spans="1:34" ht="16.5">
      <c r="A128" s="51" t="s">
        <v>154</v>
      </c>
      <c r="B128" s="13">
        <f t="shared" ref="B128:O128" si="162">SUM(B127)</f>
        <v>0</v>
      </c>
      <c r="C128" s="13">
        <f t="shared" si="162"/>
        <v>0</v>
      </c>
      <c r="D128" s="13">
        <f t="shared" si="162"/>
        <v>0</v>
      </c>
      <c r="E128" s="13">
        <f t="shared" si="162"/>
        <v>0</v>
      </c>
      <c r="F128" s="13">
        <f t="shared" si="162"/>
        <v>0</v>
      </c>
      <c r="G128" s="13">
        <f t="shared" si="162"/>
        <v>0</v>
      </c>
      <c r="H128" s="13">
        <f t="shared" si="162"/>
        <v>0</v>
      </c>
      <c r="I128" s="13">
        <f t="shared" si="162"/>
        <v>0</v>
      </c>
      <c r="J128" s="13">
        <f t="shared" si="162"/>
        <v>0</v>
      </c>
      <c r="K128" s="13">
        <f t="shared" si="162"/>
        <v>0</v>
      </c>
      <c r="L128" s="13">
        <f t="shared" si="162"/>
        <v>0</v>
      </c>
      <c r="M128" s="13">
        <f t="shared" si="162"/>
        <v>0</v>
      </c>
      <c r="N128" s="13">
        <f t="shared" ca="1" si="162"/>
        <v>0</v>
      </c>
      <c r="O128" s="13">
        <f t="shared" si="162"/>
        <v>0</v>
      </c>
      <c r="P128" s="39" t="e">
        <f t="shared" si="157"/>
        <v>#DIV/0!</v>
      </c>
      <c r="Q128" s="13">
        <f t="shared" ref="Q128" si="163">SUM(Q127)</f>
        <v>0</v>
      </c>
      <c r="R128" s="39" t="e">
        <f t="shared" si="158"/>
        <v>#DIV/0!</v>
      </c>
      <c r="S128" s="13">
        <f t="shared" si="159"/>
        <v>0</v>
      </c>
      <c r="T128" s="13"/>
      <c r="U128" s="13">
        <f t="shared" ref="U128:AG128" si="164">SUM(U127)</f>
        <v>0</v>
      </c>
      <c r="V128" s="13">
        <f t="shared" ref="V128:AD128" si="165">SUM(V127)</f>
        <v>0</v>
      </c>
      <c r="W128" s="13">
        <f t="shared" si="165"/>
        <v>0</v>
      </c>
      <c r="X128" s="13">
        <f t="shared" si="165"/>
        <v>0</v>
      </c>
      <c r="Y128" s="13">
        <f t="shared" si="165"/>
        <v>0</v>
      </c>
      <c r="Z128" s="13">
        <f t="shared" si="165"/>
        <v>0</v>
      </c>
      <c r="AA128" s="13">
        <f t="shared" si="165"/>
        <v>0</v>
      </c>
      <c r="AB128" s="13">
        <f t="shared" si="165"/>
        <v>0</v>
      </c>
      <c r="AC128" s="13">
        <f t="shared" si="165"/>
        <v>0</v>
      </c>
      <c r="AD128" s="13">
        <f t="shared" si="165"/>
        <v>0</v>
      </c>
      <c r="AE128" s="13">
        <f t="shared" si="164"/>
        <v>0</v>
      </c>
      <c r="AF128" s="13">
        <f t="shared" si="164"/>
        <v>0</v>
      </c>
      <c r="AG128" s="13">
        <f t="shared" si="164"/>
        <v>0</v>
      </c>
      <c r="AH128" s="56" t="e">
        <f t="shared" si="161"/>
        <v>#DIV/0!</v>
      </c>
    </row>
    <row r="129" spans="1:37" ht="16.5">
      <c r="A129" s="5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57"/>
      <c r="M129" s="57"/>
      <c r="N129" s="2"/>
      <c r="O129" s="5"/>
      <c r="P129" s="5"/>
      <c r="Q129" s="7"/>
      <c r="R129" s="7"/>
      <c r="S129" s="9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55"/>
    </row>
    <row r="130" spans="1:37" ht="16.5">
      <c r="A130" s="49" t="s">
        <v>155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57"/>
      <c r="M130" s="57"/>
      <c r="N130" s="2"/>
      <c r="O130" s="5"/>
      <c r="P130" s="5"/>
      <c r="Q130" s="7"/>
      <c r="R130" s="7"/>
      <c r="S130" s="9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55"/>
    </row>
    <row r="131" spans="1:37" ht="16.5">
      <c r="A131" s="50" t="s">
        <v>156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57">
        <v>0</v>
      </c>
      <c r="M131" s="57">
        <v>0</v>
      </c>
      <c r="N131" s="2">
        <f ca="1">VALUE(INDIRECT(ADDRESS(ROW(),COLUMN()-1)))+VALUE(INDIRECT(ADDRESS(ROW(),COLUMN()-2)))+VALUE(INDIRECT(ADDRESS(ROW(),COLUMN()-3)))+VALUE(INDIRECT(ADDRESS(ROW(),COLUMN()-4)))+VALUE(INDIRECT(ADDRESS(ROW(),COLUMN()-5)))+VALUE(INDIRECT(ADDRESS(ROW(),COLUMN()-6)))+VALUE(INDIRECT(ADDRESS(ROW(),COLUMN()-7)))+VALUE(INDIRECT(ADDRESS(ROW(),COLUMN()-8)))+VALUE(INDIRECT(ADDRESS(ROW(),COLUMN()-9)))+VALUE(INDIRECT(ADDRESS(ROW(),COLUMN()-10)))+VALUE(INDIRECT(ADDRESS(ROW(),COLUMN()-11)))+VALUE(INDIRECT(ADDRESS(ROW(),COLUMN()-12)))+0</f>
        <v>0</v>
      </c>
      <c r="O131" s="10">
        <f t="shared" ref="O131" si="166">SUM(B131:K131)/10</f>
        <v>0</v>
      </c>
      <c r="P131" s="38" t="e">
        <f t="shared" ref="P131:P139" si="167">O131/($O$20+$O$25)</f>
        <v>#DIV/0!</v>
      </c>
      <c r="Q131" s="11"/>
      <c r="R131" s="43" t="e">
        <f t="shared" ref="R131:R132" si="168">Q131/($Q$20+$Q$25)</f>
        <v>#DIV/0!</v>
      </c>
      <c r="S131" s="12">
        <f t="shared" ref="S131:S132" si="169">Q131-O131</f>
        <v>0</v>
      </c>
      <c r="T131" s="2"/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3">
        <f t="shared" ref="AG131" si="170">SUM(U131:AF131)</f>
        <v>0</v>
      </c>
      <c r="AH131" s="54" t="e">
        <f t="shared" ref="AH131:AH132" si="171">AG131/($AG$20+$AG$25)</f>
        <v>#DIV/0!</v>
      </c>
    </row>
    <row r="132" spans="1:37" ht="16.5">
      <c r="A132" s="51" t="s">
        <v>157</v>
      </c>
      <c r="B132" s="13">
        <f t="shared" ref="B132:O132" si="172">SUM(B131)</f>
        <v>0</v>
      </c>
      <c r="C132" s="13">
        <f t="shared" si="172"/>
        <v>0</v>
      </c>
      <c r="D132" s="13">
        <f t="shared" si="172"/>
        <v>0</v>
      </c>
      <c r="E132" s="13">
        <f t="shared" si="172"/>
        <v>0</v>
      </c>
      <c r="F132" s="13">
        <f t="shared" si="172"/>
        <v>0</v>
      </c>
      <c r="G132" s="13">
        <f t="shared" si="172"/>
        <v>0</v>
      </c>
      <c r="H132" s="13">
        <f t="shared" si="172"/>
        <v>0</v>
      </c>
      <c r="I132" s="13">
        <f t="shared" si="172"/>
        <v>0</v>
      </c>
      <c r="J132" s="13">
        <f t="shared" si="172"/>
        <v>0</v>
      </c>
      <c r="K132" s="13">
        <f t="shared" si="172"/>
        <v>0</v>
      </c>
      <c r="L132" s="13">
        <f t="shared" si="172"/>
        <v>0</v>
      </c>
      <c r="M132" s="13">
        <f t="shared" si="172"/>
        <v>0</v>
      </c>
      <c r="N132" s="13">
        <f t="shared" ca="1" si="172"/>
        <v>0</v>
      </c>
      <c r="O132" s="13">
        <f t="shared" si="172"/>
        <v>0</v>
      </c>
      <c r="P132" s="39" t="e">
        <f t="shared" si="167"/>
        <v>#DIV/0!</v>
      </c>
      <c r="Q132" s="13">
        <f t="shared" ref="Q132" si="173">SUM(Q131)</f>
        <v>0</v>
      </c>
      <c r="R132" s="39" t="e">
        <f t="shared" si="168"/>
        <v>#DIV/0!</v>
      </c>
      <c r="S132" s="13">
        <f t="shared" si="169"/>
        <v>0</v>
      </c>
      <c r="T132" s="13"/>
      <c r="U132" s="13">
        <f t="shared" ref="U132:AG132" si="174">SUM(U131)</f>
        <v>0</v>
      </c>
      <c r="V132" s="13">
        <f t="shared" ref="V132:AD132" si="175">SUM(V131)</f>
        <v>0</v>
      </c>
      <c r="W132" s="13">
        <f t="shared" si="175"/>
        <v>0</v>
      </c>
      <c r="X132" s="13">
        <f t="shared" si="175"/>
        <v>0</v>
      </c>
      <c r="Y132" s="13">
        <f t="shared" si="175"/>
        <v>0</v>
      </c>
      <c r="Z132" s="13">
        <f t="shared" si="175"/>
        <v>0</v>
      </c>
      <c r="AA132" s="13">
        <f t="shared" si="175"/>
        <v>0</v>
      </c>
      <c r="AB132" s="13">
        <f t="shared" si="175"/>
        <v>0</v>
      </c>
      <c r="AC132" s="13">
        <f t="shared" si="175"/>
        <v>0</v>
      </c>
      <c r="AD132" s="13">
        <f t="shared" si="175"/>
        <v>0</v>
      </c>
      <c r="AE132" s="13">
        <f t="shared" si="174"/>
        <v>0</v>
      </c>
      <c r="AF132" s="13">
        <f t="shared" si="174"/>
        <v>0</v>
      </c>
      <c r="AG132" s="13">
        <f t="shared" si="174"/>
        <v>0</v>
      </c>
      <c r="AH132" s="56" t="e">
        <f t="shared" si="171"/>
        <v>#DIV/0!</v>
      </c>
    </row>
    <row r="133" spans="1:37" ht="16.5">
      <c r="A133" s="5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57"/>
      <c r="M133" s="57"/>
      <c r="N133" s="2"/>
      <c r="O133" s="5"/>
      <c r="P133" s="5"/>
      <c r="Q133" s="7"/>
      <c r="R133" s="7"/>
      <c r="S133" s="9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55"/>
    </row>
    <row r="134" spans="1:37" ht="16.5">
      <c r="A134" s="51" t="s">
        <v>158</v>
      </c>
      <c r="B134" s="13">
        <f t="shared" ref="B134:O134" si="176">+B53+B114+B124+B128+B132</f>
        <v>0</v>
      </c>
      <c r="C134" s="13">
        <f t="shared" si="176"/>
        <v>0</v>
      </c>
      <c r="D134" s="13">
        <f t="shared" si="176"/>
        <v>0</v>
      </c>
      <c r="E134" s="13">
        <f t="shared" si="176"/>
        <v>0</v>
      </c>
      <c r="F134" s="13">
        <f t="shared" si="176"/>
        <v>0</v>
      </c>
      <c r="G134" s="13">
        <f t="shared" si="176"/>
        <v>0</v>
      </c>
      <c r="H134" s="13">
        <f t="shared" si="176"/>
        <v>0</v>
      </c>
      <c r="I134" s="13">
        <f t="shared" si="176"/>
        <v>0</v>
      </c>
      <c r="J134" s="13">
        <f t="shared" si="176"/>
        <v>0</v>
      </c>
      <c r="K134" s="13">
        <f t="shared" si="176"/>
        <v>0</v>
      </c>
      <c r="L134" s="58">
        <f t="shared" si="176"/>
        <v>0</v>
      </c>
      <c r="M134" s="58">
        <f t="shared" si="176"/>
        <v>0</v>
      </c>
      <c r="N134" s="13">
        <f t="shared" ca="1" si="176"/>
        <v>0</v>
      </c>
      <c r="O134" s="13">
        <f t="shared" si="176"/>
        <v>0</v>
      </c>
      <c r="P134" s="39" t="e">
        <f t="shared" si="167"/>
        <v>#DIV/0!</v>
      </c>
      <c r="Q134" s="13">
        <f t="shared" ref="Q134" si="177">+Q53+Q114+Q124+Q128+Q132</f>
        <v>0</v>
      </c>
      <c r="R134" s="39" t="e">
        <f>Q134/($Q$20+$Q$25)</f>
        <v>#DIV/0!</v>
      </c>
      <c r="S134" s="13">
        <f>Q134-O134</f>
        <v>0</v>
      </c>
      <c r="T134" s="13"/>
      <c r="U134" s="13">
        <f t="shared" ref="U134" si="178">+U53+U114+U124+U128+U132</f>
        <v>0</v>
      </c>
      <c r="V134" s="13">
        <f t="shared" ref="V134:AG134" si="179">+V53+V114+V124+V128+V132</f>
        <v>0</v>
      </c>
      <c r="W134" s="13">
        <f t="shared" si="179"/>
        <v>0</v>
      </c>
      <c r="X134" s="13">
        <f t="shared" si="179"/>
        <v>0</v>
      </c>
      <c r="Y134" s="13">
        <f t="shared" si="179"/>
        <v>0</v>
      </c>
      <c r="Z134" s="13">
        <f t="shared" si="179"/>
        <v>0</v>
      </c>
      <c r="AA134" s="13">
        <f t="shared" si="179"/>
        <v>0</v>
      </c>
      <c r="AB134" s="13">
        <f t="shared" si="179"/>
        <v>0</v>
      </c>
      <c r="AC134" s="13">
        <f t="shared" si="179"/>
        <v>0</v>
      </c>
      <c r="AD134" s="13">
        <f t="shared" si="179"/>
        <v>0</v>
      </c>
      <c r="AE134" s="13">
        <f t="shared" si="179"/>
        <v>0</v>
      </c>
      <c r="AF134" s="13">
        <f t="shared" si="179"/>
        <v>0</v>
      </c>
      <c r="AG134" s="13">
        <f t="shared" si="179"/>
        <v>0</v>
      </c>
      <c r="AH134" s="65" t="e">
        <f>AG134/($AG$20+$AG$25)</f>
        <v>#DIV/0!</v>
      </c>
      <c r="AI134" s="66"/>
      <c r="AK134" s="66"/>
    </row>
    <row r="135" spans="1:37" ht="16.5">
      <c r="A135" s="5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57"/>
      <c r="M135" s="57"/>
      <c r="N135" s="2"/>
      <c r="O135" s="5"/>
      <c r="P135" s="5"/>
      <c r="Q135" s="7"/>
      <c r="R135" s="7"/>
      <c r="S135" s="9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55"/>
    </row>
    <row r="136" spans="1:37" ht="16.5">
      <c r="A136" s="49" t="s">
        <v>159</v>
      </c>
      <c r="B136" s="3">
        <f t="shared" ref="B136:O136" si="180">+B43-B134</f>
        <v>0</v>
      </c>
      <c r="C136" s="3">
        <f t="shared" si="180"/>
        <v>0</v>
      </c>
      <c r="D136" s="3">
        <f t="shared" si="180"/>
        <v>0</v>
      </c>
      <c r="E136" s="3">
        <f t="shared" si="180"/>
        <v>0</v>
      </c>
      <c r="F136" s="3">
        <f t="shared" si="180"/>
        <v>0</v>
      </c>
      <c r="G136" s="3">
        <f t="shared" si="180"/>
        <v>0</v>
      </c>
      <c r="H136" s="3">
        <f t="shared" si="180"/>
        <v>0</v>
      </c>
      <c r="I136" s="3">
        <f t="shared" si="180"/>
        <v>0</v>
      </c>
      <c r="J136" s="3">
        <f t="shared" si="180"/>
        <v>0</v>
      </c>
      <c r="K136" s="3">
        <f t="shared" si="180"/>
        <v>0</v>
      </c>
      <c r="L136" s="47">
        <f t="shared" si="180"/>
        <v>0</v>
      </c>
      <c r="M136" s="47">
        <f t="shared" si="180"/>
        <v>0</v>
      </c>
      <c r="N136" s="3">
        <f t="shared" ca="1" si="180"/>
        <v>0</v>
      </c>
      <c r="O136" s="4">
        <f t="shared" si="180"/>
        <v>0</v>
      </c>
      <c r="P136" s="40" t="e">
        <f t="shared" si="167"/>
        <v>#DIV/0!</v>
      </c>
      <c r="Q136" s="6">
        <f t="shared" ref="Q136" si="181">+Q43-Q134</f>
        <v>0</v>
      </c>
      <c r="R136" s="42" t="e">
        <f t="shared" ref="R136:R137" si="182">Q136/($Q$20+$Q$25)</f>
        <v>#DIV/0!</v>
      </c>
      <c r="S136" s="8">
        <f t="shared" ref="S136:S137" si="183">Q136-O136</f>
        <v>0</v>
      </c>
      <c r="T136" s="3"/>
      <c r="U136" s="3">
        <f t="shared" ref="U136" si="184">+U43-U134</f>
        <v>0</v>
      </c>
      <c r="V136" s="3">
        <f t="shared" ref="V136:AG136" si="185">+V43-V134</f>
        <v>0</v>
      </c>
      <c r="W136" s="3">
        <f t="shared" si="185"/>
        <v>0</v>
      </c>
      <c r="X136" s="3">
        <f t="shared" si="185"/>
        <v>0</v>
      </c>
      <c r="Y136" s="3">
        <f t="shared" si="185"/>
        <v>0</v>
      </c>
      <c r="Z136" s="3">
        <f t="shared" si="185"/>
        <v>0</v>
      </c>
      <c r="AA136" s="3">
        <f t="shared" si="185"/>
        <v>0</v>
      </c>
      <c r="AB136" s="3">
        <f t="shared" si="185"/>
        <v>0</v>
      </c>
      <c r="AC136" s="3">
        <f t="shared" si="185"/>
        <v>0</v>
      </c>
      <c r="AD136" s="3">
        <f t="shared" si="185"/>
        <v>0</v>
      </c>
      <c r="AE136" s="3">
        <f t="shared" si="185"/>
        <v>0</v>
      </c>
      <c r="AF136" s="3">
        <f t="shared" si="185"/>
        <v>0</v>
      </c>
      <c r="AG136" s="3">
        <f t="shared" si="185"/>
        <v>0</v>
      </c>
      <c r="AH136" s="54" t="e">
        <f t="shared" ref="AH136:AH137" si="186">AG136/($AG$20+$AG$25)</f>
        <v>#DIV/0!</v>
      </c>
    </row>
    <row r="137" spans="1:37" ht="16.5">
      <c r="A137" s="49" t="s">
        <v>160</v>
      </c>
      <c r="B137" s="3">
        <f t="shared" ref="B137:O137" si="187">+B14+B136</f>
        <v>0</v>
      </c>
      <c r="C137" s="3">
        <f t="shared" si="187"/>
        <v>0</v>
      </c>
      <c r="D137" s="3">
        <f t="shared" si="187"/>
        <v>0</v>
      </c>
      <c r="E137" s="3">
        <f t="shared" si="187"/>
        <v>0</v>
      </c>
      <c r="F137" s="3">
        <f t="shared" si="187"/>
        <v>0</v>
      </c>
      <c r="G137" s="3">
        <f t="shared" si="187"/>
        <v>0</v>
      </c>
      <c r="H137" s="3">
        <f t="shared" si="187"/>
        <v>0</v>
      </c>
      <c r="I137" s="3">
        <f t="shared" si="187"/>
        <v>0</v>
      </c>
      <c r="J137" s="3">
        <f t="shared" si="187"/>
        <v>0</v>
      </c>
      <c r="K137" s="3">
        <f t="shared" si="187"/>
        <v>0</v>
      </c>
      <c r="L137" s="47">
        <f t="shared" si="187"/>
        <v>0</v>
      </c>
      <c r="M137" s="47">
        <f t="shared" si="187"/>
        <v>0</v>
      </c>
      <c r="N137" s="3">
        <f t="shared" ca="1" si="187"/>
        <v>0</v>
      </c>
      <c r="O137" s="4">
        <f t="shared" si="187"/>
        <v>0</v>
      </c>
      <c r="P137" s="40" t="e">
        <f t="shared" si="167"/>
        <v>#DIV/0!</v>
      </c>
      <c r="Q137" s="6">
        <f t="shared" ref="Q137" si="188">+Q14+Q136</f>
        <v>0</v>
      </c>
      <c r="R137" s="42" t="e">
        <f t="shared" si="182"/>
        <v>#DIV/0!</v>
      </c>
      <c r="S137" s="8">
        <f t="shared" si="183"/>
        <v>0</v>
      </c>
      <c r="T137" s="3"/>
      <c r="U137" s="3">
        <f t="shared" ref="U137" si="189">+U14+U136</f>
        <v>0</v>
      </c>
      <c r="V137" s="3">
        <f t="shared" ref="V137:AG137" si="190">+V14+V136</f>
        <v>0</v>
      </c>
      <c r="W137" s="3">
        <f t="shared" si="190"/>
        <v>0</v>
      </c>
      <c r="X137" s="3">
        <f t="shared" si="190"/>
        <v>0</v>
      </c>
      <c r="Y137" s="3">
        <f t="shared" si="190"/>
        <v>0</v>
      </c>
      <c r="Z137" s="3">
        <f t="shared" si="190"/>
        <v>0</v>
      </c>
      <c r="AA137" s="3">
        <f t="shared" si="190"/>
        <v>0</v>
      </c>
      <c r="AB137" s="3">
        <f t="shared" si="190"/>
        <v>0</v>
      </c>
      <c r="AC137" s="3">
        <f t="shared" si="190"/>
        <v>0</v>
      </c>
      <c r="AD137" s="3">
        <f t="shared" si="190"/>
        <v>0</v>
      </c>
      <c r="AE137" s="3">
        <f t="shared" si="190"/>
        <v>0</v>
      </c>
      <c r="AF137" s="3">
        <f t="shared" si="190"/>
        <v>0</v>
      </c>
      <c r="AG137" s="3">
        <f t="shared" si="190"/>
        <v>0</v>
      </c>
      <c r="AH137" s="54" t="e">
        <f t="shared" si="186"/>
        <v>#DIV/0!</v>
      </c>
    </row>
    <row r="138" spans="1:37" ht="16.5">
      <c r="A138" s="49" t="s">
        <v>161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57"/>
      <c r="M138" s="57"/>
      <c r="N138" s="2"/>
      <c r="O138" s="5"/>
      <c r="P138" s="41"/>
      <c r="Q138" s="7"/>
      <c r="R138" s="44"/>
      <c r="S138" s="9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55"/>
    </row>
    <row r="139" spans="1:37" ht="16.5">
      <c r="A139" s="49" t="s">
        <v>162</v>
      </c>
      <c r="B139" s="3">
        <f t="shared" ref="B139:O139" si="191">+B137+B138</f>
        <v>0</v>
      </c>
      <c r="C139" s="3">
        <f t="shared" si="191"/>
        <v>0</v>
      </c>
      <c r="D139" s="3">
        <f t="shared" si="191"/>
        <v>0</v>
      </c>
      <c r="E139" s="3">
        <f t="shared" si="191"/>
        <v>0</v>
      </c>
      <c r="F139" s="3">
        <f t="shared" si="191"/>
        <v>0</v>
      </c>
      <c r="G139" s="3">
        <f t="shared" si="191"/>
        <v>0</v>
      </c>
      <c r="H139" s="3">
        <f t="shared" si="191"/>
        <v>0</v>
      </c>
      <c r="I139" s="3">
        <f t="shared" si="191"/>
        <v>0</v>
      </c>
      <c r="J139" s="3">
        <f t="shared" si="191"/>
        <v>0</v>
      </c>
      <c r="K139" s="3">
        <f t="shared" si="191"/>
        <v>0</v>
      </c>
      <c r="L139" s="47">
        <f t="shared" si="191"/>
        <v>0</v>
      </c>
      <c r="M139" s="47">
        <f t="shared" si="191"/>
        <v>0</v>
      </c>
      <c r="N139" s="3">
        <f t="shared" ca="1" si="191"/>
        <v>0</v>
      </c>
      <c r="O139" s="4">
        <f t="shared" si="191"/>
        <v>0</v>
      </c>
      <c r="P139" s="40" t="e">
        <f t="shared" si="167"/>
        <v>#DIV/0!</v>
      </c>
      <c r="Q139" s="6">
        <f t="shared" ref="Q139" si="192">+Q137+Q138</f>
        <v>0</v>
      </c>
      <c r="R139" s="42" t="e">
        <f>Q139/($Q$20+$Q$25)</f>
        <v>#DIV/0!</v>
      </c>
      <c r="S139" s="8">
        <f>Q139-O139</f>
        <v>0</v>
      </c>
      <c r="T139" s="3"/>
      <c r="U139" s="3">
        <f t="shared" ref="U139" si="193">+U137+U138</f>
        <v>0</v>
      </c>
      <c r="V139" s="3">
        <f t="shared" ref="V139:AG139" si="194">+V137+V138</f>
        <v>0</v>
      </c>
      <c r="W139" s="3">
        <f t="shared" si="194"/>
        <v>0</v>
      </c>
      <c r="X139" s="3">
        <f t="shared" si="194"/>
        <v>0</v>
      </c>
      <c r="Y139" s="3">
        <f t="shared" si="194"/>
        <v>0</v>
      </c>
      <c r="Z139" s="3">
        <f t="shared" si="194"/>
        <v>0</v>
      </c>
      <c r="AA139" s="3">
        <f t="shared" si="194"/>
        <v>0</v>
      </c>
      <c r="AB139" s="3">
        <f t="shared" si="194"/>
        <v>0</v>
      </c>
      <c r="AC139" s="3">
        <f t="shared" si="194"/>
        <v>0</v>
      </c>
      <c r="AD139" s="3">
        <f t="shared" si="194"/>
        <v>0</v>
      </c>
      <c r="AE139" s="3">
        <f t="shared" si="194"/>
        <v>0</v>
      </c>
      <c r="AF139" s="3">
        <f t="shared" si="194"/>
        <v>0</v>
      </c>
      <c r="AG139" s="3">
        <f t="shared" si="194"/>
        <v>0</v>
      </c>
      <c r="AH139" s="54" t="e">
        <f>AG139/($AG$20+$AG$25)</f>
        <v>#DIV/0!</v>
      </c>
    </row>
  </sheetData>
  <mergeCells count="32">
    <mergeCell ref="B2:E3"/>
    <mergeCell ref="B4:E5"/>
    <mergeCell ref="H7:J7"/>
    <mergeCell ref="AF12:AF13"/>
    <mergeCell ref="AG12:AG13"/>
    <mergeCell ref="B12:B13"/>
    <mergeCell ref="C12:C13"/>
    <mergeCell ref="D12:D13"/>
    <mergeCell ref="E12:E13"/>
    <mergeCell ref="F12:F13"/>
    <mergeCell ref="G12:G13"/>
    <mergeCell ref="H12:H13"/>
    <mergeCell ref="Z12:Z13"/>
    <mergeCell ref="AA12:AA13"/>
    <mergeCell ref="AB12:AB13"/>
    <mergeCell ref="AC12:AC13"/>
    <mergeCell ref="AD12:AD13"/>
    <mergeCell ref="AE12:AE13"/>
    <mergeCell ref="I12:I13"/>
    <mergeCell ref="W12:W13"/>
    <mergeCell ref="X12:X13"/>
    <mergeCell ref="Y12:Y13"/>
    <mergeCell ref="A12:A13"/>
    <mergeCell ref="S12:S13"/>
    <mergeCell ref="T12:T13"/>
    <mergeCell ref="U12:U13"/>
    <mergeCell ref="V12:V13"/>
    <mergeCell ref="N12:N13"/>
    <mergeCell ref="J12:J13"/>
    <mergeCell ref="K12:K13"/>
    <mergeCell ref="L12:L13"/>
    <mergeCell ref="M12:M1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6709C691672E4BA4094A92F45BB0E2" ma:contentTypeVersion="12" ma:contentTypeDescription="Crear nuevo documento." ma:contentTypeScope="" ma:versionID="3111b9f8339b478810b77a5bc3a95567">
  <xsd:schema xmlns:xsd="http://www.w3.org/2001/XMLSchema" xmlns:xs="http://www.w3.org/2001/XMLSchema" xmlns:p="http://schemas.microsoft.com/office/2006/metadata/properties" xmlns:ns2="4d3949e8-79b6-4d14-8694-6734bf1756f5" xmlns:ns3="a1b76463-a164-4194-a7e8-7fb6eac1a3ac" targetNamespace="http://schemas.microsoft.com/office/2006/metadata/properties" ma:root="true" ma:fieldsID="cd5b92169db7d042e5ca5a735c1768a0" ns2:_="" ns3:_="">
    <xsd:import namespace="4d3949e8-79b6-4d14-8694-6734bf1756f5"/>
    <xsd:import namespace="a1b76463-a164-4194-a7e8-7fb6eac1a3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949e8-79b6-4d14-8694-6734bf1756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76463-a164-4194-a7e8-7fb6eac1a3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D7EB5C-5DC1-468B-B8F8-13485B6C51AB}"/>
</file>

<file path=customXml/itemProps2.xml><?xml version="1.0" encoding="utf-8"?>
<ds:datastoreItem xmlns:ds="http://schemas.openxmlformats.org/officeDocument/2006/customXml" ds:itemID="{F60F1491-913A-4A0D-B343-0504F7A60AC7}"/>
</file>

<file path=customXml/itemProps3.xml><?xml version="1.0" encoding="utf-8"?>
<ds:datastoreItem xmlns:ds="http://schemas.openxmlformats.org/officeDocument/2006/customXml" ds:itemID="{3441F0A9-90E4-492F-A337-17CC3024A5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Gutierrez</dc:creator>
  <cp:keywords/>
  <dc:description/>
  <cp:lastModifiedBy>Héctor Espinoza Diaz</cp:lastModifiedBy>
  <cp:revision/>
  <dcterms:created xsi:type="dcterms:W3CDTF">2018-11-02T23:46:12Z</dcterms:created>
  <dcterms:modified xsi:type="dcterms:W3CDTF">2023-01-19T15:21:35Z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0x010100276709C691672E4BA4094A92F45BB0E2</vt:lpwstr>
  </property>
</Properties>
</file>